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0.2 - Veřejné osvětlení " sheetId="2" r:id="rId2"/>
    <sheet name="100.1 - Stavební úpravy k..." sheetId="3" r:id="rId3"/>
    <sheet name="100.3 - VRN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'100.2 - Veřejné osvětlení '!$C$90:$K$278</definedName>
    <definedName name="_xlnm.Print_Area" localSheetId="1">'100.2 - Veřejné osvětlení '!$C$4:$J$39,'100.2 - Veřejné osvětlení '!$C$45:$J$72,'100.2 - Veřejné osvětlení '!$C$78:$J$278</definedName>
    <definedName name="_xlnm.Print_Titles" localSheetId="1">'100.2 - Veřejné osvětlení '!$90:$90</definedName>
    <definedName name="_xlnm._FilterDatabase" localSheetId="2" hidden="1">'100.1 - Stavební úpravy k...'!$C$84:$K$342</definedName>
    <definedName name="_xlnm.Print_Area" localSheetId="2">'100.1 - Stavební úpravy k...'!$C$4:$J$39,'100.1 - Stavební úpravy k...'!$C$45:$J$66,'100.1 - Stavební úpravy k...'!$C$72:$J$342</definedName>
    <definedName name="_xlnm.Print_Titles" localSheetId="2">'100.1 - Stavební úpravy k...'!$84:$84</definedName>
    <definedName name="_xlnm._FilterDatabase" localSheetId="3" hidden="1">'100.3 - VRN'!$C$80:$K$105</definedName>
    <definedName name="_xlnm.Print_Area" localSheetId="3">'100.3 - VRN'!$C$4:$J$39,'100.3 - VRN'!$C$45:$J$62,'100.3 - VRN'!$C$68:$J$105</definedName>
    <definedName name="_xlnm.Print_Titles" localSheetId="3">'100.3 - VRN'!$80:$80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52"/>
  <c r="E7"/>
  <c r="E71"/>
  <c i="3" r="J37"/>
  <c r="J36"/>
  <c i="1" r="AY56"/>
  <c i="3" r="J35"/>
  <c i="1" r="AX56"/>
  <c i="3" r="BI339"/>
  <c r="BH339"/>
  <c r="BG339"/>
  <c r="BF339"/>
  <c r="T339"/>
  <c r="T338"/>
  <c r="R339"/>
  <c r="R338"/>
  <c r="P339"/>
  <c r="P338"/>
  <c r="BI334"/>
  <c r="BH334"/>
  <c r="BG334"/>
  <c r="BF334"/>
  <c r="T334"/>
  <c r="R334"/>
  <c r="P334"/>
  <c r="BI330"/>
  <c r="BH330"/>
  <c r="BG330"/>
  <c r="BF330"/>
  <c r="T330"/>
  <c r="R330"/>
  <c r="P330"/>
  <c r="BI324"/>
  <c r="BH324"/>
  <c r="BG324"/>
  <c r="BF324"/>
  <c r="T324"/>
  <c r="R324"/>
  <c r="P324"/>
  <c r="BI317"/>
  <c r="BH317"/>
  <c r="BG317"/>
  <c r="BF317"/>
  <c r="T317"/>
  <c r="R317"/>
  <c r="P317"/>
  <c r="BI313"/>
  <c r="BH313"/>
  <c r="BG313"/>
  <c r="BF313"/>
  <c r="T313"/>
  <c r="R313"/>
  <c r="P313"/>
  <c r="BI309"/>
  <c r="BH309"/>
  <c r="BG309"/>
  <c r="BF309"/>
  <c r="T309"/>
  <c r="R309"/>
  <c r="P309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6"/>
  <c r="BH126"/>
  <c r="BG126"/>
  <c r="BF126"/>
  <c r="T126"/>
  <c r="R126"/>
  <c r="P126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48"/>
  <c i="2" r="J37"/>
  <c r="J36"/>
  <c i="1" r="AY55"/>
  <c i="2" r="J35"/>
  <c i="1" r="AX55"/>
  <c i="2"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40"/>
  <c r="BH240"/>
  <c r="BG240"/>
  <c r="BF240"/>
  <c r="T240"/>
  <c r="R240"/>
  <c r="P240"/>
  <c r="BI232"/>
  <c r="BH232"/>
  <c r="BG232"/>
  <c r="BF232"/>
  <c r="T232"/>
  <c r="R232"/>
  <c r="P232"/>
  <c r="BI227"/>
  <c r="BH227"/>
  <c r="BG227"/>
  <c r="BF227"/>
  <c r="T227"/>
  <c r="R227"/>
  <c r="P227"/>
  <c r="BI223"/>
  <c r="BH223"/>
  <c r="BG223"/>
  <c r="BF223"/>
  <c r="T223"/>
  <c r="R223"/>
  <c r="P223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T141"/>
  <c r="R142"/>
  <c r="R141"/>
  <c r="P142"/>
  <c r="P141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7"/>
  <c r="BH117"/>
  <c r="BG117"/>
  <c r="BF117"/>
  <c r="T117"/>
  <c r="T116"/>
  <c r="R117"/>
  <c r="R116"/>
  <c r="P117"/>
  <c r="P116"/>
  <c r="BI113"/>
  <c r="BH113"/>
  <c r="BG113"/>
  <c r="BF113"/>
  <c r="T113"/>
  <c r="R113"/>
  <c r="P113"/>
  <c r="BI109"/>
  <c r="BH109"/>
  <c r="BG109"/>
  <c r="BF109"/>
  <c r="T109"/>
  <c r="R109"/>
  <c r="P109"/>
  <c r="BI103"/>
  <c r="BH103"/>
  <c r="BG103"/>
  <c r="BF103"/>
  <c r="T103"/>
  <c r="R103"/>
  <c r="P103"/>
  <c r="BI99"/>
  <c r="BH99"/>
  <c r="BG99"/>
  <c r="BF99"/>
  <c r="T99"/>
  <c r="R99"/>
  <c r="P99"/>
  <c r="BI94"/>
  <c r="BH94"/>
  <c r="BG94"/>
  <c r="BF94"/>
  <c r="T94"/>
  <c r="R94"/>
  <c r="P94"/>
  <c r="J88"/>
  <c r="J87"/>
  <c r="F85"/>
  <c r="E83"/>
  <c r="J55"/>
  <c r="J54"/>
  <c r="F52"/>
  <c r="E50"/>
  <c r="J18"/>
  <c r="E18"/>
  <c r="F88"/>
  <c r="J17"/>
  <c r="J15"/>
  <c r="E15"/>
  <c r="F87"/>
  <c r="J14"/>
  <c r="J12"/>
  <c r="J85"/>
  <c r="E7"/>
  <c r="E81"/>
  <c i="1" r="L50"/>
  <c r="AM50"/>
  <c r="AM49"/>
  <c r="L49"/>
  <c r="AM47"/>
  <c r="L47"/>
  <c r="L45"/>
  <c r="L44"/>
  <c i="2" r="J122"/>
  <c i="3" r="BK183"/>
  <c r="J279"/>
  <c i="4" r="J87"/>
  <c i="2" r="J232"/>
  <c r="J206"/>
  <c r="BK165"/>
  <c r="BK130"/>
  <c i="3" r="BK290"/>
  <c r="J116"/>
  <c i="2" r="J150"/>
  <c r="F34"/>
  <c i="3" r="BK250"/>
  <c i="2" r="BK255"/>
  <c r="J214"/>
  <c r="J169"/>
  <c r="BK113"/>
  <c i="3" r="BK126"/>
  <c i="4" r="BK103"/>
  <c i="2" r="J271"/>
  <c r="BK194"/>
  <c r="J130"/>
  <c i="3" r="J88"/>
  <c r="BK201"/>
  <c r="BK104"/>
  <c r="J164"/>
  <c r="BK279"/>
  <c i="4" r="BK90"/>
  <c i="2" r="BK94"/>
  <c i="3" r="J112"/>
  <c r="BK324"/>
  <c r="J108"/>
  <c i="2" r="BK275"/>
  <c r="J247"/>
  <c r="J227"/>
  <c r="J186"/>
  <c r="J142"/>
  <c r="J109"/>
  <c i="3" r="J287"/>
  <c r="J293"/>
  <c i="2" r="BK99"/>
  <c i="3" r="BK232"/>
  <c r="J126"/>
  <c r="J339"/>
  <c r="BK160"/>
  <c i="2" r="BK223"/>
  <c r="BK177"/>
  <c r="BK134"/>
  <c i="3" r="J300"/>
  <c r="J250"/>
  <c r="J267"/>
  <c r="BK242"/>
  <c r="BK156"/>
  <c r="J119"/>
  <c r="J92"/>
  <c i="4" r="BK95"/>
  <c i="2" r="J267"/>
  <c r="BK182"/>
  <c r="BK142"/>
  <c i="3" r="J271"/>
  <c r="J104"/>
  <c r="BK309"/>
  <c i="4" r="BK98"/>
  <c i="2" r="J182"/>
  <c r="J117"/>
  <c i="3" r="BK164"/>
  <c r="BK143"/>
  <c r="J232"/>
  <c r="BK317"/>
  <c r="J96"/>
  <c r="BK238"/>
  <c r="BK313"/>
  <c r="J263"/>
  <c r="J221"/>
  <c i="4" r="J103"/>
  <c r="J93"/>
  <c i="2" r="BK251"/>
  <c r="J218"/>
  <c r="BK150"/>
  <c r="J94"/>
  <c i="3" r="BK254"/>
  <c r="BK193"/>
  <c r="J205"/>
  <c i="2" r="J137"/>
  <c i="3" r="BK287"/>
  <c r="BK296"/>
  <c r="J317"/>
  <c i="2" r="J275"/>
  <c r="BK247"/>
  <c r="J210"/>
  <c r="J146"/>
  <c i="1" r="AS54"/>
  <c i="3" r="J172"/>
  <c r="J143"/>
  <c r="J193"/>
  <c r="J217"/>
  <c i="4" r="BK84"/>
  <c i="2" r="BK271"/>
  <c r="J223"/>
  <c r="J190"/>
  <c r="J153"/>
  <c i="3" r="BK119"/>
  <c r="BK246"/>
  <c i="4" r="J84"/>
  <c i="2" r="J240"/>
  <c r="J156"/>
  <c r="J99"/>
  <c i="3" r="J187"/>
  <c r="J304"/>
  <c r="J167"/>
  <c r="BK293"/>
  <c r="BK135"/>
  <c r="J313"/>
  <c r="BK330"/>
  <c r="J258"/>
  <c r="BK112"/>
  <c r="J324"/>
  <c i="2" r="J259"/>
  <c r="BK198"/>
  <c i="3" r="BK96"/>
  <c r="J156"/>
  <c r="J238"/>
  <c i="2" r="BK109"/>
  <c i="3" r="BK283"/>
  <c r="J201"/>
  <c r="J228"/>
  <c r="BK258"/>
  <c i="2" r="BK263"/>
  <c r="J255"/>
  <c r="J194"/>
  <c r="BK159"/>
  <c r="J113"/>
  <c i="3" r="BK263"/>
  <c r="J242"/>
  <c r="BK209"/>
  <c r="BK275"/>
  <c r="BK116"/>
  <c r="BK213"/>
  <c i="4" r="J98"/>
  <c i="2" r="J251"/>
  <c r="J159"/>
  <c r="J34"/>
  <c r="J263"/>
  <c r="J173"/>
  <c i="3" r="BK187"/>
  <c i="4" r="BK101"/>
  <c i="3" r="J246"/>
  <c r="BK228"/>
  <c r="BK205"/>
  <c r="J209"/>
  <c r="BK88"/>
  <c r="J176"/>
  <c i="4" r="BK87"/>
  <c i="2" r="BK267"/>
  <c r="BK240"/>
  <c r="BK210"/>
  <c r="BK190"/>
  <c r="BK156"/>
  <c r="BK117"/>
  <c i="3" r="BK148"/>
  <c r="BK339"/>
  <c i="2" r="BK126"/>
  <c i="3" r="BK139"/>
  <c r="J135"/>
  <c r="BK167"/>
  <c i="2" r="BK259"/>
  <c r="BK232"/>
  <c r="BK214"/>
  <c r="BK186"/>
  <c r="BK153"/>
  <c r="J103"/>
  <c i="3" r="J197"/>
  <c r="BK108"/>
  <c r="BK304"/>
  <c r="BK92"/>
  <c r="BK224"/>
  <c r="BK300"/>
  <c i="2" r="BK243"/>
  <c r="BK206"/>
  <c r="BK173"/>
  <c r="J134"/>
  <c i="3" r="BK197"/>
  <c r="BK271"/>
  <c i="2" r="BK218"/>
  <c r="J165"/>
  <c r="F35"/>
  <c r="F37"/>
  <c r="J243"/>
  <c r="J202"/>
  <c r="BK169"/>
  <c r="BK122"/>
  <c i="3" r="J213"/>
  <c r="BK152"/>
  <c r="BK100"/>
  <c r="BK172"/>
  <c r="J183"/>
  <c r="J330"/>
  <c i="2" r="BK227"/>
  <c r="J198"/>
  <c r="J126"/>
  <c i="3" r="BK221"/>
  <c r="J100"/>
  <c i="4" r="J101"/>
  <c i="2" r="BK202"/>
  <c r="BK137"/>
  <c i="3" r="BK267"/>
  <c r="J334"/>
  <c i="4" r="BK93"/>
  <c i="3" r="J254"/>
  <c r="J309"/>
  <c r="BK180"/>
  <c r="J152"/>
  <c r="J296"/>
  <c i="4" r="J90"/>
  <c i="3" r="J148"/>
  <c r="BK217"/>
  <c r="J180"/>
  <c i="2" r="J177"/>
  <c r="F36"/>
  <c r="BK103"/>
  <c i="3" r="J160"/>
  <c r="BK334"/>
  <c r="BK176"/>
  <c i="2" r="BK146"/>
  <c i="3" r="J275"/>
  <c r="J290"/>
  <c r="J283"/>
  <c r="J139"/>
  <c r="J224"/>
  <c r="BK131"/>
  <c r="J131"/>
  <c i="4" r="J95"/>
  <c i="2" l="1" r="R93"/>
  <c r="T121"/>
  <c r="R145"/>
  <c r="BK239"/>
  <c r="J239"/>
  <c r="J71"/>
  <c i="3" r="P87"/>
  <c i="2" r="BK93"/>
  <c r="J93"/>
  <c r="J61"/>
  <c r="T108"/>
  <c r="T107"/>
  <c r="R121"/>
  <c r="R120"/>
  <c r="R164"/>
  <c i="3" r="R87"/>
  <c r="R262"/>
  <c i="2" r="P108"/>
  <c r="P107"/>
  <c r="BK164"/>
  <c r="J164"/>
  <c r="J70"/>
  <c r="T239"/>
  <c i="3" r="T87"/>
  <c r="BK262"/>
  <c r="J262"/>
  <c r="J63"/>
  <c r="P308"/>
  <c i="4" r="BK83"/>
  <c r="J83"/>
  <c r="J61"/>
  <c i="2" r="T93"/>
  <c r="T92"/>
  <c r="BK145"/>
  <c r="J145"/>
  <c r="J68"/>
  <c r="T145"/>
  <c r="P239"/>
  <c i="3" r="BK171"/>
  <c r="J171"/>
  <c r="J62"/>
  <c r="P262"/>
  <c r="BK308"/>
  <c r="J308"/>
  <c r="J64"/>
  <c i="2" r="P93"/>
  <c r="BK108"/>
  <c r="J108"/>
  <c r="J63"/>
  <c r="BK121"/>
  <c r="J121"/>
  <c r="J66"/>
  <c r="T164"/>
  <c r="T163"/>
  <c i="3" r="P171"/>
  <c r="T262"/>
  <c i="4" r="P83"/>
  <c r="P82"/>
  <c r="P81"/>
  <c i="1" r="AU57"/>
  <c i="2" r="R108"/>
  <c r="R107"/>
  <c r="P121"/>
  <c r="P164"/>
  <c r="P163"/>
  <c i="3" r="BK87"/>
  <c r="J87"/>
  <c r="J61"/>
  <c r="T171"/>
  <c r="R308"/>
  <c i="4" r="R83"/>
  <c r="R82"/>
  <c r="R81"/>
  <c i="2" r="P145"/>
  <c r="R239"/>
  <c i="3" r="R171"/>
  <c r="T308"/>
  <c i="4" r="T83"/>
  <c r="T82"/>
  <c r="T81"/>
  <c i="2" r="BK116"/>
  <c r="J116"/>
  <c r="J64"/>
  <c i="3" r="BK338"/>
  <c r="J338"/>
  <c r="J65"/>
  <c i="2" r="BK141"/>
  <c r="J141"/>
  <c r="J67"/>
  <c i="4" r="J75"/>
  <c r="BE84"/>
  <c r="F55"/>
  <c r="E48"/>
  <c r="BE93"/>
  <c r="BE103"/>
  <c i="3" r="BK86"/>
  <c r="J86"/>
  <c r="J60"/>
  <c i="4" r="BE90"/>
  <c r="BE98"/>
  <c r="BE87"/>
  <c r="BE95"/>
  <c r="BE101"/>
  <c i="3" r="BE126"/>
  <c r="BE180"/>
  <c r="BE187"/>
  <c r="BE232"/>
  <c r="BE304"/>
  <c r="BE313"/>
  <c r="BE324"/>
  <c r="BE330"/>
  <c r="BE334"/>
  <c r="BE339"/>
  <c r="F55"/>
  <c r="BE152"/>
  <c r="BE156"/>
  <c r="BE160"/>
  <c r="BE164"/>
  <c r="BE254"/>
  <c r="BE258"/>
  <c r="BE267"/>
  <c r="BE293"/>
  <c r="J52"/>
  <c r="BE92"/>
  <c r="BE139"/>
  <c r="BE143"/>
  <c r="BE172"/>
  <c r="BE213"/>
  <c r="BE283"/>
  <c r="BE290"/>
  <c r="BE96"/>
  <c r="BE100"/>
  <c r="BE201"/>
  <c r="BE221"/>
  <c r="BE224"/>
  <c r="BE228"/>
  <c r="BE246"/>
  <c r="BE250"/>
  <c r="BE112"/>
  <c r="BE116"/>
  <c r="BE131"/>
  <c r="BE167"/>
  <c r="BE217"/>
  <c r="BE263"/>
  <c r="BE296"/>
  <c r="BE300"/>
  <c r="BE317"/>
  <c r="E75"/>
  <c r="BE88"/>
  <c r="BE108"/>
  <c r="BE119"/>
  <c r="BE148"/>
  <c r="BE197"/>
  <c r="BE242"/>
  <c r="BE287"/>
  <c r="BE309"/>
  <c r="BE104"/>
  <c r="BE135"/>
  <c r="BE176"/>
  <c r="BE183"/>
  <c r="BE193"/>
  <c r="BE205"/>
  <c r="BE209"/>
  <c r="BE238"/>
  <c r="BE271"/>
  <c r="BE275"/>
  <c r="BE279"/>
  <c i="1" r="BC55"/>
  <c r="AW55"/>
  <c r="BA55"/>
  <c r="BB55"/>
  <c i="2" r="E48"/>
  <c r="J52"/>
  <c r="F54"/>
  <c r="F55"/>
  <c r="BE94"/>
  <c r="BE99"/>
  <c r="BE103"/>
  <c r="BE109"/>
  <c r="BE113"/>
  <c r="BE117"/>
  <c r="BE122"/>
  <c r="BE126"/>
  <c r="BE130"/>
  <c r="BE134"/>
  <c r="BE137"/>
  <c r="BE142"/>
  <c r="BE146"/>
  <c r="BE150"/>
  <c r="BE153"/>
  <c r="BE156"/>
  <c r="BE159"/>
  <c r="BE165"/>
  <c r="BE169"/>
  <c r="BE173"/>
  <c r="BE177"/>
  <c r="BE182"/>
  <c r="BE186"/>
  <c r="BE190"/>
  <c r="BE194"/>
  <c r="BE198"/>
  <c r="BE202"/>
  <c r="BE206"/>
  <c r="BE210"/>
  <c r="BE214"/>
  <c r="BE218"/>
  <c r="BE223"/>
  <c r="BE227"/>
  <c r="BE232"/>
  <c r="BE240"/>
  <c r="BE243"/>
  <c r="BE247"/>
  <c r="BE251"/>
  <c r="BE255"/>
  <c r="BE259"/>
  <c r="BE263"/>
  <c r="BE267"/>
  <c r="BE271"/>
  <c r="BE275"/>
  <c i="1" r="BD55"/>
  <c i="3" r="F34"/>
  <c i="1" r="BA56"/>
  <c i="3" r="J34"/>
  <c i="1" r="AW56"/>
  <c i="3" r="F36"/>
  <c i="1" r="BC56"/>
  <c i="4" r="F34"/>
  <c i="1" r="BA57"/>
  <c i="4" r="F36"/>
  <c i="1" r="BC57"/>
  <c i="3" r="F35"/>
  <c i="1" r="BB56"/>
  <c i="4" r="F35"/>
  <c i="1" r="BB57"/>
  <c i="3" r="F37"/>
  <c i="1" r="BD56"/>
  <c i="4" r="F37"/>
  <c i="1" r="BD57"/>
  <c i="4" r="J34"/>
  <c i="1" r="AW57"/>
  <c i="2" l="1" r="P92"/>
  <c r="P120"/>
  <c r="P91"/>
  <c i="1" r="AU55"/>
  <c i="3" r="R86"/>
  <c r="R85"/>
  <c r="P86"/>
  <c r="P85"/>
  <c i="1" r="AU56"/>
  <c i="2" r="T120"/>
  <c r="T91"/>
  <c i="3" r="T86"/>
  <c r="T85"/>
  <c i="2" r="R163"/>
  <c r="R92"/>
  <c r="R91"/>
  <c r="BK163"/>
  <c r="J163"/>
  <c r="J69"/>
  <c r="BK107"/>
  <c r="J107"/>
  <c r="J62"/>
  <c r="BK92"/>
  <c r="J92"/>
  <c r="J60"/>
  <c r="BK120"/>
  <c r="J120"/>
  <c r="J65"/>
  <c i="4" r="BK82"/>
  <c r="J82"/>
  <c r="J60"/>
  <c i="3" r="BK85"/>
  <c r="J85"/>
  <c r="J59"/>
  <c i="2" r="BK91"/>
  <c r="J91"/>
  <c r="J59"/>
  <c r="J33"/>
  <c i="1" r="AV55"/>
  <c r="AT55"/>
  <c r="BD54"/>
  <c r="W33"/>
  <c i="2" r="F33"/>
  <c i="1" r="AZ55"/>
  <c i="3" r="J33"/>
  <c i="1" r="AV56"/>
  <c r="AT56"/>
  <c i="4" r="F33"/>
  <c i="1" r="AZ57"/>
  <c i="3" r="F33"/>
  <c i="1" r="AZ56"/>
  <c r="BC54"/>
  <c r="W32"/>
  <c r="BB54"/>
  <c r="W31"/>
  <c r="BA54"/>
  <c r="W30"/>
  <c i="4" r="J33"/>
  <c i="1" r="AV57"/>
  <c r="AT57"/>
  <c i="4" l="1" r="BK81"/>
  <c r="J81"/>
  <c r="J59"/>
  <c i="2" r="J30"/>
  <c i="1" r="AG55"/>
  <c r="AU54"/>
  <c r="AY54"/>
  <c r="AW54"/>
  <c r="AK30"/>
  <c r="AX54"/>
  <c i="3" r="J30"/>
  <c i="1" r="AG56"/>
  <c r="AN56"/>
  <c r="AZ54"/>
  <c r="W29"/>
  <c i="3" l="1" r="J39"/>
  <c i="2" r="J39"/>
  <c i="1" r="AN55"/>
  <c i="4" r="J30"/>
  <c i="1" r="AG57"/>
  <c r="AG54"/>
  <c r="AK26"/>
  <c r="AV54"/>
  <c r="AK29"/>
  <c r="AK35"/>
  <c i="4" l="1" r="J39"/>
  <c i="1" r="AN57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<sst xmlns="http://schemas.openxmlformats.org/spreadsheetml/2006/main">
  <si>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</si>
  <si>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</si>
  <si>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</si>
  <si>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</si>
  <si>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</si>
  <si>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{97456ba3-eac2-4523-9807-23820c472b3f}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</si>
  <si>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</si>
  <si>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</si>
  <si>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</si>
  <si>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</si>
  <si>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</si>
  <si>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</si>
  <si>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</si>
  <si>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</si>
  <si>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</si>
  <si>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</si>
  <si>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</si>
  <si>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Chodník ul. Veltrubská v Kolíně – zpracování projektové dokumentace</t>
  </si>
  <si>
    <t>KSO:</t>
  </si>
  <si>
    <t/>
  </si>
  <si>
    <t>CC-CZ:</t>
  </si>
  <si>
    <t>Místo:</t>
  </si>
  <si>
    <t>Kolín</t>
  </si>
  <si>
    <t>Datum:</t>
  </si>
  <si>
    <t>27. 9. 2022</t>
  </si>
  <si>
    <t>Zadavatel:</t>
  </si>
  <si>
    <t>IČ:</t>
  </si>
  <si>
    <t>Město Kolín</t>
  </si>
  <si>
    <t>DIČ:</t>
  </si>
  <si>
    <t>Uchazeč:</t>
  </si>
  <si>
    <t>Vyplň údaj</t>
  </si>
  <si>
    <t>Projektant:</t>
  </si>
  <si>
    <t>Lucie Dvořáková</t>
  </si>
  <si>
    <t>True</t>
  </si>
  <si>
    <t>Zpracovatel:</t>
  </si>
  <si>
    <t>27296695</t>
  </si>
  <si>
    <t>S4A,s.r.o.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</si>
  <si>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</si>
  <si>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</si>
  <si>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</si>
  <si>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</si>
  <si>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</si>
  <si>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</si>
  <si>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</si>
  <si>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</si>
  <si>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</si>
  <si>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</si>
  <si>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</si>
  <si>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</si>
  <si>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</si>
  <si>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</si>
  <si>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</si>
  <si>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</si>
  <si>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</si>
  <si>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</si>
  <si>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</si>
  <si>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</si>
  <si>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</si>
  <si>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</si>
  <si>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</si>
  <si>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</si>
  <si>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</si>
  <si>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</si>
  <si>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</si>
  <si>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</si>
  <si>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</si>
  <si>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</si>
  <si>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</si>
  <si>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</si>
  <si>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</si>
  <si>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</si>
  <si>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</si>
  <si>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</si>
  <si>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</si>
  <si>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</si>
  <si>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</si>
  <si>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</si>
  <si>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</si>
  <si>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100.2</t>
  </si>
  <si>
    <t xml:space="preserve">Veřejné osvětlení </t>
  </si>
  <si>
    <t>ING</t>
  </si>
  <si>
    <t>1</t>
  </si>
  <si>
    <t>{a3306fff-d633-4888-96ef-1901e694e6ff}</t>
  </si>
  <si>
    <t>828</t>
  </si>
  <si>
    <t>2</t>
  </si>
  <si>
    <t>100.1</t>
  </si>
  <si>
    <t>Stavební úpravy komunikace</t>
  </si>
  <si>
    <t>STA</t>
  </si>
  <si>
    <t>{a1ccd7bb-617e-483a-9e02-3581cbc8a95d}</t>
  </si>
  <si>
    <t>822</t>
  </si>
  <si>
    <t>100.3</t>
  </si>
  <si>
    <t>VRN</t>
  </si>
  <si>
    <t>OST</t>
  </si>
  <si>
    <t>{5ec7b66d-6ed2-4c5d-93d8-310e974d5c1e}</t>
  </si>
  <si>
    <t>KRYCÍ LIST SOUPISU PRACÍ</t>
  </si>
  <si>
    <t>Objekt:</t>
  </si>
  <si>
    <t xml:space="preserve">100.2 - Veřejné osvětlení </t>
  </si>
  <si>
    <t>22</t>
  </si>
  <si>
    <t>CZ-CPV:</t>
  </si>
  <si>
    <t>51000000-9</t>
  </si>
  <si>
    <t>Ing. Tomáš Dvořák</t>
  </si>
  <si>
    <t>S4a, s.r.o.</t>
  </si>
  <si>
    <t xml:space="preserve">Soupis prací je sestaven za využití položek cenové soustavy ÚRS. Cenové a technické podmínky položek Cenové soustavy  ÚRS, které nejsou uvedeny v soupisu prací (tzv. úvodní část katalogů) jsou neomezeně dálkově k dispozici na www.cs-urs.cz. Položky soupisů prací, které nemají ve sloupci "Cenová soustava" uveden žádný údaj, nepochází z cenové soustavy ÚRS. Bližší informace k ocenění rozpočtu jsou uvedeny v textových a výkresových částech projektové dokumentace pro provádění stavby.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</si>
  <si>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</si>
  <si>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</si>
  <si>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</si>
  <si>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</si>
  <si>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</si>
  <si>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</si>
  <si>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</t>
  </si>
  <si>
    <t xml:space="preserve">      99 - Přesun hmot</t>
  </si>
  <si>
    <t xml:space="preserve">    998 - Přesun hmot</t>
  </si>
  <si>
    <t>PSV - Práce a dodávky PSV</t>
  </si>
  <si>
    <t xml:space="preserve">    741 - Elektroinstalace - silnoproud</t>
  </si>
  <si>
    <t xml:space="preserve">    747 - Elektromontáže - kompletace rozvodů</t>
  </si>
  <si>
    <t xml:space="preserve">    748 - Elektromontáže - osvětlovací zařízení a svítidla</t>
  </si>
  <si>
    <t>M - Práce a dodávky M</t>
  </si>
  <si>
    <t xml:space="preserve">    21-M - Elektromontáže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</si>
  <si>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</si>
  <si>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</si>
  <si>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</si>
  <si>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</si>
  <si>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</si>
  <si>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</si>
  <si>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</si>
  <si>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</si>
  <si>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</si>
  <si>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</si>
  <si>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</si>
  <si>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</si>
  <si>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</si>
  <si>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</si>
  <si>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</si>
  <si>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</si>
  <si>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</si>
  <si>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</si>
  <si>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</si>
  <si>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460600023</t>
  </si>
  <si>
    <t>Vodorovné přemístění horniny jakékoliv třídy dopravními prostředky při elektromontážích přes 500 do 1000 m</t>
  </si>
  <si>
    <t>m3</t>
  </si>
  <si>
    <t>64</t>
  </si>
  <si>
    <t>1853431895</t>
  </si>
  <si>
    <t>PP</t>
  </si>
  <si>
    <t>Vodorovné přemístění (odvoz) horniny dopravními prostředky včetně složení, bez naložení a rozprostření jakékoliv třídy, na vzdálenost přes 500 do 1000 m</t>
  </si>
  <si>
    <t>Online PSC</t>
  </si>
  <si>
    <t>https://podminky.urs.cz/item/CS_URS_2022_01/460600023</t>
  </si>
  <si>
    <t>VV</t>
  </si>
  <si>
    <t>60*0.23*0,4</t>
  </si>
  <si>
    <t>460600031</t>
  </si>
  <si>
    <t>Příplatek k vodorovnému přemístění horniny dopravními prostředky při elektromontážích za každých dalších i započatých 1000 m</t>
  </si>
  <si>
    <t>743224703</t>
  </si>
  <si>
    <t>Vodorovné přemístění (odvoz) horniny dopravními prostředky včetně složení, bez naložení a rozprostření jakékoliv třídy, na vzdálenost Příplatek k ceně -1113 za každých dalších i započatých 1000 m</t>
  </si>
  <si>
    <t>https://podminky.urs.cz/item/CS_URS_2022_01/460600031</t>
  </si>
  <si>
    <t>6,52*20</t>
  </si>
  <si>
    <t>3</t>
  </si>
  <si>
    <t>171201221</t>
  </si>
  <si>
    <t>Poplatek za uložení na skládce (skládkovné) zeminy a kamení kód odpadu 17 05 04</t>
  </si>
  <si>
    <t>t</t>
  </si>
  <si>
    <t>4</t>
  </si>
  <si>
    <t>-732177386</t>
  </si>
  <si>
    <t>Poplatek za uložení stavebního odpadu na skládce (skládkovné) zeminy a kamení zatříděného do Katalogu odpadů pod kódem 17 05 04</t>
  </si>
  <si>
    <t>https://podminky.urs.cz/item/CS_URS_2022_01/171201221</t>
  </si>
  <si>
    <t>6,52</t>
  </si>
  <si>
    <t>9</t>
  </si>
  <si>
    <t>Ostatní konstrukce a práce</t>
  </si>
  <si>
    <t>99</t>
  </si>
  <si>
    <t>Přesun hmot</t>
  </si>
  <si>
    <t>100RO1</t>
  </si>
  <si>
    <t>doprava montážní plošiny tam a zpět</t>
  </si>
  <si>
    <t>km</t>
  </si>
  <si>
    <t>687375053</t>
  </si>
  <si>
    <t>Přesun hmot pro komunikace s krytem z kameniva, monolitickým betonovým nebo živičným dopravní vzdálenost do 200 m montážní plošina přeprava</t>
  </si>
  <si>
    <t>P</t>
  </si>
  <si>
    <t xml:space="preserve">Poznámka k položce:_x000d_
Orientační cena z nabídek firem </t>
  </si>
  <si>
    <t>60</t>
  </si>
  <si>
    <t>5</t>
  </si>
  <si>
    <t>100ROO</t>
  </si>
  <si>
    <t>doprava autojeřábu tam a zpět</t>
  </si>
  <si>
    <t>-990489803</t>
  </si>
  <si>
    <t>Přesun hmot pro komunikace s krytem z kameniva, monolitickým betonovým nebo živičným dopravní vzdálenost do 200 m autojeřáb přeprava</t>
  </si>
  <si>
    <t>998</t>
  </si>
  <si>
    <t>6</t>
  </si>
  <si>
    <t>998132211R</t>
  </si>
  <si>
    <t>Přesun hmot pro elektromontážní práce včetně stožárů</t>
  </si>
  <si>
    <t>-1609323788</t>
  </si>
  <si>
    <t>23</t>
  </si>
  <si>
    <t>PSV</t>
  </si>
  <si>
    <t>Práce a dodávky PSV</t>
  </si>
  <si>
    <t>741</t>
  </si>
  <si>
    <t>Elektroinstalace - silnoproud</t>
  </si>
  <si>
    <t>7</t>
  </si>
  <si>
    <t>741122122</t>
  </si>
  <si>
    <t>Montáž kabel Cu plný kulatý žíla 3x1,5 až 6 mm2 zatažený v trubkách (např. CYKY)</t>
  </si>
  <si>
    <t>m</t>
  </si>
  <si>
    <t>16</t>
  </si>
  <si>
    <t>1462902882</t>
  </si>
  <si>
    <t>Montáž kabelů měděných bez ukončení uložených v trubkách zatažených plných kulatých nebo bezhalogenových (např. CYKY) počtu a průřezu žil 3x1,5 až 6 mm2</t>
  </si>
  <si>
    <t>https://podminky.urs.cz/item/CS_URS_2022_01/741122122</t>
  </si>
  <si>
    <t>6*4</t>
  </si>
  <si>
    <t>8</t>
  </si>
  <si>
    <t>M</t>
  </si>
  <si>
    <t>34111030</t>
  </si>
  <si>
    <t>kabel instalační jádro Cu plné izolace PVC plášť PVC 450/750V (CYKY) 3x1,5mm2</t>
  </si>
  <si>
    <t>32</t>
  </si>
  <si>
    <t>2102058719</t>
  </si>
  <si>
    <t>24</t>
  </si>
  <si>
    <t>24*1,15 'Přepočtené koeficientem množství</t>
  </si>
  <si>
    <t>741122134</t>
  </si>
  <si>
    <t>Montáž kabel Cu plný kulatý žíla 4x16 až 25 mm2 zatažený v trubkách (např. CYKY)</t>
  </si>
  <si>
    <t>1865009671</t>
  </si>
  <si>
    <t>Montáž kabelů měděných bez ukončení uložených v trubkách zatažených plných kulatých nebo bezhalogenových (např. CYKY) počtu a průřezu žil 4x16 až 25 mm2</t>
  </si>
  <si>
    <t>https://podminky.urs.cz/item/CS_URS_2022_01/741122134</t>
  </si>
  <si>
    <t>50*1,2</t>
  </si>
  <si>
    <t>10</t>
  </si>
  <si>
    <t>34111080</t>
  </si>
  <si>
    <t>kabel instalační jádro Cu plné izolace PVC plášť PVC 450/750V (CYKY) 4x16mm2</t>
  </si>
  <si>
    <t>1625893549</t>
  </si>
  <si>
    <t>11</t>
  </si>
  <si>
    <t>741810001</t>
  </si>
  <si>
    <t>Celková prohlídka elektrického rozvodu a zařízení do 100 000,- Kč</t>
  </si>
  <si>
    <t>kus</t>
  </si>
  <si>
    <t>748134486</t>
  </si>
  <si>
    <t>Zkoušky a prohlídky elektrických rozvodů a zařízení celková prohlídka a vyhotovení revizní zprávy pro objem montážních prací do 100 tis. Kč</t>
  </si>
  <si>
    <t>https://podminky.urs.cz/item/CS_URS_2022_01/741810001</t>
  </si>
  <si>
    <t>747</t>
  </si>
  <si>
    <t>Elektromontáže - kompletace rozvodů</t>
  </si>
  <si>
    <t>12</t>
  </si>
  <si>
    <t>747211100 R00</t>
  </si>
  <si>
    <t>pojistka včetně montáže se zapojením vodičů</t>
  </si>
  <si>
    <t>1017625441</t>
  </si>
  <si>
    <t>Pojistka včetně montáže se zapojením vodičů</t>
  </si>
  <si>
    <t>748</t>
  </si>
  <si>
    <t>Elektromontáže - osvětlovací zařízení a svítidla</t>
  </si>
  <si>
    <t>13</t>
  </si>
  <si>
    <t>741372151</t>
  </si>
  <si>
    <t>Montáž svítidlo LED průmyslové závěsné lampa se zapojením vodičů</t>
  </si>
  <si>
    <t>1368996630</t>
  </si>
  <si>
    <t>Montáž svítidel s integrovaným zdrojem LED se zapojením vodičů průmyslových závěsných lamp</t>
  </si>
  <si>
    <t>https://podminky.urs.cz/item/CS_URS_2022_01/741372151</t>
  </si>
  <si>
    <t>14</t>
  </si>
  <si>
    <t>34844ROO</t>
  </si>
  <si>
    <t>LED Voltana 2 / 16 LED / 350 mA / 5103 / WW 730 / 19 W</t>
  </si>
  <si>
    <t>256</t>
  </si>
  <si>
    <t>1789113448</t>
  </si>
  <si>
    <t>31674066</t>
  </si>
  <si>
    <t>stožár K5 – 133/89/60 - komplet</t>
  </si>
  <si>
    <t>1788173134</t>
  </si>
  <si>
    <t>stožár K5 – 133/89/60</t>
  </si>
  <si>
    <t>748719211</t>
  </si>
  <si>
    <t>Montáž stožárů osvětlení ocelových samostatně stojících délky do 12 m</t>
  </si>
  <si>
    <t>1435383697</t>
  </si>
  <si>
    <t>Montáž stožárů osvětlení, bez zemních prací ocelových samostatně stojících, délky do 12 m</t>
  </si>
  <si>
    <t>17</t>
  </si>
  <si>
    <t>748741000</t>
  </si>
  <si>
    <t>Montáž elektrovýzbroje stožárů osvětlení 1 okruh</t>
  </si>
  <si>
    <t>136356889</t>
  </si>
  <si>
    <t>https://podminky.urs.cz/item/CS_URS_2022_01/748741000</t>
  </si>
  <si>
    <t>Práce a dodávky M</t>
  </si>
  <si>
    <t>21-M</t>
  </si>
  <si>
    <t>Elektromontáže</t>
  </si>
  <si>
    <t>18</t>
  </si>
  <si>
    <t>210100096</t>
  </si>
  <si>
    <t>Ukončení vodičů na svorkovnici s otevřením a uzavřením krytu včetně zapojení průřezu žíly do 2,5 mm2</t>
  </si>
  <si>
    <t>1493930817</t>
  </si>
  <si>
    <t>Ukončení vodičů izolovaných s označením a zapojením na svorkovnici s otevřením a uzavřením krytu průřezu žíly do 2,5 mm2</t>
  </si>
  <si>
    <t>https://podminky.urs.cz/item/CS_URS_2022_01/210100096</t>
  </si>
  <si>
    <t>19</t>
  </si>
  <si>
    <t>460ROO</t>
  </si>
  <si>
    <t>stožárové pouzdro včetně montáže a dodávky</t>
  </si>
  <si>
    <t>-342197656</t>
  </si>
  <si>
    <t>Poznámka k položce:_x000d_
Orientační cena z nabídek firem</t>
  </si>
  <si>
    <t>20</t>
  </si>
  <si>
    <t>745901200ROO</t>
  </si>
  <si>
    <t xml:space="preserve">označení vývodu z rozvaděče  štítkem</t>
  </si>
  <si>
    <t>2087005582</t>
  </si>
  <si>
    <t>označení vývodu z rozvaděče štítkem</t>
  </si>
  <si>
    <t>6+16</t>
  </si>
  <si>
    <t>210100101</t>
  </si>
  <si>
    <t>Ukončení vodičů na svorkovnici s otevřením a uzavřením krytu včetně zapojení průřezu žíly do 16 mm2</t>
  </si>
  <si>
    <t>-908310036</t>
  </si>
  <si>
    <t>Ukončení vodičů izolovaných s označením a zapojením na svorkovnici s otevřením a uzavřením krytu průřezu žíly do 16 mm2</t>
  </si>
  <si>
    <t>https://podminky.urs.cz/item/CS_URS_2022_01/210100101</t>
  </si>
  <si>
    <t>Poznámka k položce:_x000d_
Nezapojovat do dvou lamp</t>
  </si>
  <si>
    <t>4*4</t>
  </si>
  <si>
    <t>745904111ROO</t>
  </si>
  <si>
    <t>Příplatek k montáži kabelů za zatažení vodiče a kabelu do 0,75 kg</t>
  </si>
  <si>
    <t>2072799024</t>
  </si>
  <si>
    <t>Ostatní práce při montáži vodičů, šňůr a kabelů Příplatek k cenám montáže vodičů a kabelů za zatahování vodičů a kabelů do tvárnicových tras s komorami nebo do kolektorů, hmotnosti do 0,75 kg</t>
  </si>
  <si>
    <t>65</t>
  </si>
  <si>
    <t>460510064RO1</t>
  </si>
  <si>
    <t>montáž chránička 50</t>
  </si>
  <si>
    <t>1438741973</t>
  </si>
  <si>
    <t>1,2*2</t>
  </si>
  <si>
    <t>286R002</t>
  </si>
  <si>
    <t>Chránička HDPE/LDPE 50mm ČSN EN 61386-24</t>
  </si>
  <si>
    <t>82619034</t>
  </si>
  <si>
    <t>Chránička HDPE/LDPE 50</t>
  </si>
  <si>
    <t>Poznámka k položce:_x000d_
barva červená, vstup do lamp_x000d_
Orientační cena z nabídek firem</t>
  </si>
  <si>
    <t>2*1.2</t>
  </si>
  <si>
    <t>25</t>
  </si>
  <si>
    <t>460510064RO2</t>
  </si>
  <si>
    <t>montáž chránička 75</t>
  </si>
  <si>
    <t>-80439770</t>
  </si>
  <si>
    <t>26</t>
  </si>
  <si>
    <t>460510064RO3</t>
  </si>
  <si>
    <t>montáž chránička 100</t>
  </si>
  <si>
    <t>568683297</t>
  </si>
  <si>
    <t>27</t>
  </si>
  <si>
    <t>286R00</t>
  </si>
  <si>
    <t>Chránička HDPE/LDPE 75mm ČSN EN 61386-24</t>
  </si>
  <si>
    <t>66146784</t>
  </si>
  <si>
    <t>Chránička HDPE/LDPE 75 ČSN EN 61386-24</t>
  </si>
  <si>
    <t>Poznámka k položce:_x000d_
barva červená_x000d_
Orientační cena z nabídek firem</t>
  </si>
  <si>
    <t>28</t>
  </si>
  <si>
    <t>286R003</t>
  </si>
  <si>
    <t>Chránička HDPE/LDPE 100mm ČSN EN 61386-24</t>
  </si>
  <si>
    <t>-1332757307</t>
  </si>
  <si>
    <t>Chránička HDPE/LDPE 100</t>
  </si>
  <si>
    <t>Poznámka k položce:_x000d_
barva červená, _x000d_
Orientační cena z nabídek firem</t>
  </si>
  <si>
    <t>29</t>
  </si>
  <si>
    <t>460510076R01</t>
  </si>
  <si>
    <t>Drobné příslušenství (manžety OMP 159, smršťovačka, podložka, kabelová průchodka PVC,..)</t>
  </si>
  <si>
    <t>sada</t>
  </si>
  <si>
    <t>-662628339</t>
  </si>
  <si>
    <t>Drobné příslušenství (manžety OMP 159 - 0.35 m, manžeta ochranná zemnícího drátu 0.45 m, smršťovačka, podložka, kabelová průchodka PVC,..)</t>
  </si>
  <si>
    <t>30</t>
  </si>
  <si>
    <t>345629050</t>
  </si>
  <si>
    <t xml:space="preserve">svorka ochranná </t>
  </si>
  <si>
    <t>1279467111</t>
  </si>
  <si>
    <t>Poznámka k položce:_x000d_
součástí stožáru - pouze montáž_x000d_
Orientační cena z nabídek firem</t>
  </si>
  <si>
    <t>31</t>
  </si>
  <si>
    <t>210220002</t>
  </si>
  <si>
    <t>Montáž uzemňovacích vedení vodičů FeZn pomocí svorek na povrchu drátem nebo lanem do průměru 10 mm</t>
  </si>
  <si>
    <t>975546349</t>
  </si>
  <si>
    <t>Montáž uzemňovacího vedení s upevněním, propojením a připojením pomocí svorek na povrchu vodičů FeZn drátem nebo lanem průměru do 10 mm</t>
  </si>
  <si>
    <t>https://podminky.urs.cz/item/CS_URS_2022_01/210220002</t>
  </si>
  <si>
    <t>Poznámka k položce:_x000d_
použití stávajícího zemění</t>
  </si>
  <si>
    <t>(50+(2*1.7))*1.2</t>
  </si>
  <si>
    <t>210280211</t>
  </si>
  <si>
    <t>Měření zemních odporů zemniče prvního nebo samostatného</t>
  </si>
  <si>
    <t>-635156859</t>
  </si>
  <si>
    <t>https://podminky.urs.cz/item/CS_URS_2022_01/210280211</t>
  </si>
  <si>
    <t>33</t>
  </si>
  <si>
    <t>210280215</t>
  </si>
  <si>
    <t>Příplatek k měření zemních odporů prvního zemniče za každý další zemnič v síti</t>
  </si>
  <si>
    <t>-63019214</t>
  </si>
  <si>
    <t>Měření zemních odporů zemniče Příplatek k ceně za každý další zemnič v síti</t>
  </si>
  <si>
    <t>https://podminky.urs.cz/item/CS_URS_2022_01/210280215</t>
  </si>
  <si>
    <t>Poznámka k položce:_x000d_
včetně propojených okolních lamp</t>
  </si>
  <si>
    <t>34</t>
  </si>
  <si>
    <t>210RO1</t>
  </si>
  <si>
    <t xml:space="preserve">Montáž smršťovací rozdělovací hlavy včetně materiálu </t>
  </si>
  <si>
    <t>-641675035</t>
  </si>
  <si>
    <t>Ostatní ukončení kabelů nebo vodičů montáž doplňků koncovek a uzávěrů rozdělovací hlavy nebo skříně typ KRH 100 Montáž smršťovací rozdělovací hlavy včetně materiálu TYP EN &gt; ROZDĚLOVACÍ HLAVA EN 4.1</t>
  </si>
  <si>
    <t>Poznámka k položce:_x000d_
Orientační cena z nabídek firem_x000d_
ROzdělovací hlava jak to kabely 4x16 tak i 3x1,5</t>
  </si>
  <si>
    <t>pro 4x16</t>
  </si>
  <si>
    <t>pro 3x2,5</t>
  </si>
  <si>
    <t>46-M</t>
  </si>
  <si>
    <t>Zemní práce při extr.mont.pracích</t>
  </si>
  <si>
    <t>35</t>
  </si>
  <si>
    <t>460010025R</t>
  </si>
  <si>
    <t>Vytyčení trasy inženýrských sítí v zastavěném prostoru</t>
  </si>
  <si>
    <t>kompl</t>
  </si>
  <si>
    <t>824991339</t>
  </si>
  <si>
    <t>Vytyčení trasy inženýrských sítí v zastavěném prostoru</t>
  </si>
  <si>
    <t>36</t>
  </si>
  <si>
    <t>460080013</t>
  </si>
  <si>
    <t>Základové konstrukce při elektromontážích z monolitického betonu tř. C 12/15</t>
  </si>
  <si>
    <t>-705122308</t>
  </si>
  <si>
    <t>Základové konstrukce základ bez bednění do rostlé zeminy z monolitického betonu tř. C 12/15</t>
  </si>
  <si>
    <t>https://podminky.urs.cz/item/CS_URS_2022_01/460080013</t>
  </si>
  <si>
    <t>0,5*2</t>
  </si>
  <si>
    <t>37</t>
  </si>
  <si>
    <t>460131113</t>
  </si>
  <si>
    <t>Hloubení nezapažených jam při elektromontážích ručně v hornině tř I skupiny 3</t>
  </si>
  <si>
    <t>419665497</t>
  </si>
  <si>
    <t>Hloubení nezapažených jam ručně včetně urovnání dna s přemístěním výkopku do vzdálenosti 3 m od okraje jámy nebo s naložením na dopravní prostředek v hornině třídy těžitelnosti I skupiny 3</t>
  </si>
  <si>
    <t>https://podminky.urs.cz/item/CS_URS_2022_01/460131113</t>
  </si>
  <si>
    <t>38</t>
  </si>
  <si>
    <t>460161142</t>
  </si>
  <si>
    <t>Hloubení kabelových rýh ručně š 35 cm hl 50 cm v hornině tř I skupiny 3</t>
  </si>
  <si>
    <t>-167313628</t>
  </si>
  <si>
    <t>Hloubení zapažených i nezapažených kabelových rýh ručně včetně urovnání dna s přemístěním výkopku do vzdálenosti 3 m od okraje jámy nebo s naložením na dopravní prostředek šířky 35 cm hloubky 50 cm v hornině třídy těžitelnosti I skupiny 3</t>
  </si>
  <si>
    <t>https://podminky.urs.cz/item/CS_URS_2022_01/460161142</t>
  </si>
  <si>
    <t>39</t>
  </si>
  <si>
    <t>460161292</t>
  </si>
  <si>
    <t>Hloubení kabelových rýh ručně š 50 cm hl 100 cm v hornině tř I skupiny 3</t>
  </si>
  <si>
    <t>-342811369</t>
  </si>
  <si>
    <t>Hloubení zapažených i nezapažených kabelových rýh ručně včetně urovnání dna s přemístěním výkopku do vzdálenosti 3 m od okraje jámy nebo s naložením na dopravní prostředek šířky 50 cm hloubky 100 cm v hornině třídy těžitelnosti I skupiny 3</t>
  </si>
  <si>
    <t>https://podminky.urs.cz/item/CS_URS_2022_01/460161292</t>
  </si>
  <si>
    <t>40</t>
  </si>
  <si>
    <t>460241111</t>
  </si>
  <si>
    <t>Příplatek za ztížení vykopávky při elektromontážích v blízkosti podzemního vedení</t>
  </si>
  <si>
    <t>-1197509397</t>
  </si>
  <si>
    <t>Příplatek k cenám vykopávek v blízkosti podzemního vedení pro jakoukoliv třídu horniny</t>
  </si>
  <si>
    <t>https://podminky.urs.cz/item/CS_URS_2022_01/460241111</t>
  </si>
  <si>
    <t>65*0,5</t>
  </si>
  <si>
    <t>41</t>
  </si>
  <si>
    <t>460242121</t>
  </si>
  <si>
    <t>Provizorní zajištění potrubí ve výkopech při souběhu s kabelem</t>
  </si>
  <si>
    <t>253130384</t>
  </si>
  <si>
    <t>Provizorní zajištění inženýrských sítí ve výkopech potrubí při souběhu s kabelem</t>
  </si>
  <si>
    <t>https://podminky.urs.cz/item/CS_URS_2022_01/460242121</t>
  </si>
  <si>
    <t>42</t>
  </si>
  <si>
    <t>460431152</t>
  </si>
  <si>
    <t>Zásyp kabelových rýh ručně se zhutněním š 35 cm hl 50 cm z horniny tř I skupiny 3</t>
  </si>
  <si>
    <t>1260975456</t>
  </si>
  <si>
    <t>Zásyp kabelových rýh ručně s přemístění sypaniny ze vzdálenosti do 10 m, s uložením výkopku ve vrstvách včetně zhutnění a úpravy povrchu šířky 35 cm hloubky 50 cm z hornině třídy těžitelnosti I skupiny 3</t>
  </si>
  <si>
    <t>https://podminky.urs.cz/item/CS_URS_2022_01/460431152</t>
  </si>
  <si>
    <t>43</t>
  </si>
  <si>
    <t>460431312</t>
  </si>
  <si>
    <t>Zásyp kabelových rýh ručně se zhutněním š 50 cm hl 100 cm z horniny tř I skupiny 3</t>
  </si>
  <si>
    <t>111376767</t>
  </si>
  <si>
    <t>Zásyp kabelových rýh ručně s přemístění sypaniny ze vzdálenosti do 10 m, s uložením výkopku ve vrstvách včetně zhutnění a úpravy povrchu šířky 50 cm hloubky 100 cm z horniny třídy těžitelnosti I skupiny 3</t>
  </si>
  <si>
    <t>https://podminky.urs.cz/item/CS_URS_2022_01/460431312</t>
  </si>
  <si>
    <t>44</t>
  </si>
  <si>
    <t>460421182</t>
  </si>
  <si>
    <t>Kabelové lože z písku pro kabely vn a vvn kryté plastovou fólií š lože přes 25 do 50 cm</t>
  </si>
  <si>
    <t>-2127718168</t>
  </si>
  <si>
    <t>Kabelové lože z písku včetně podsypu, zhutnění a urovnání povrchu pro kabely vn a vvn zakryté plastovou fólií, šířky přes 25 do 50 cm</t>
  </si>
  <si>
    <t>https://podminky.urs.cz/item/CS_URS_2022_01/460421182</t>
  </si>
  <si>
    <t>100.1 - Stavební úpravy komunikace</t>
  </si>
  <si>
    <t>Ing. Lucie Dvořáková</t>
  </si>
  <si>
    <t>S4A, s.r.o.</t>
  </si>
  <si>
    <t xml:space="preserve">    5 - Komunikace</t>
  </si>
  <si>
    <t xml:space="preserve">    997 - Přesun sutě</t>
  </si>
  <si>
    <t>113106023</t>
  </si>
  <si>
    <t>Rozebrání dlažeb při překopech komunikací pro pěší ze zámkové dlažby ručně</t>
  </si>
  <si>
    <t>m2</t>
  </si>
  <si>
    <t>325883939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</si>
  <si>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</si>
  <si>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https://podminky.urs.cz/item/CS_URS_2022_01/113106023</t>
  </si>
  <si>
    <t>22.83</t>
  </si>
  <si>
    <t>979051121</t>
  </si>
  <si>
    <t>Očištění zámkových dlaždic se spárováním z kameniva těženého při překopech inženýrských sítí</t>
  </si>
  <si>
    <t>-600877974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</si>
  <si>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 vyplněním spár kamenivem</t>
  </si>
  <si>
    <t>https://podminky.urs.cz/item/CS_URS_2022_01/979051121</t>
  </si>
  <si>
    <t>113106193</t>
  </si>
  <si>
    <t>Rozebrání dlažeb vozovek z vegetační dlažby betonové s ložem z kameniva ručně</t>
  </si>
  <si>
    <t>141711203</t>
  </si>
  <si>
    <t>Rozebrání dlažeb a dílců vozovek a ploch s přemístěním hmot na skládku na vzdálenost do 3 m nebo s naložením na dopravní prostředek, s jakoukoliv výplní spár ručně z vegetační dlažby s ložem z kameniva betonové</t>
  </si>
  <si>
    <t>https://podminky.urs.cz/item/CS_URS_2022_01/113106193</t>
  </si>
  <si>
    <t>113107542</t>
  </si>
  <si>
    <t>Odstranění podkladu živičných tl přes 50 do 100 mm při překopech strojně pl přes 15 m2</t>
  </si>
  <si>
    <t>1662801263</t>
  </si>
  <si>
    <t>Odstranění podkladů nebo krytů při překopech inženýrských sítí s přemístěním hmot na skládku ve vzdálenosti do 3 m nebo s naložením na dopravní prostředek strojně plochy jednotlivě přes 15 m2 živičných, o tl. vrstvy přes 50 do 100 mm</t>
  </si>
  <si>
    <t>https://podminky.urs.cz/item/CS_URS_2022_01/113107542</t>
  </si>
  <si>
    <t>163</t>
  </si>
  <si>
    <t>113107441</t>
  </si>
  <si>
    <t>Odstranění podkladu živičných tl do 50 mm při překopech strojně pl do 15 m2</t>
  </si>
  <si>
    <t>-1711995554</t>
  </si>
  <si>
    <t>Odstranění podkladů nebo krytů při překopech inženýrských sítí s přemístěním hmot na skládku ve vzdálenosti do 3 m nebo s naložením na dopravní prostředek strojně plochy jednotlivě do 15 m2 živičných, o tl. vrstvy do 50 mm</t>
  </si>
  <si>
    <t>https://podminky.urs.cz/item/CS_URS_2022_01/113107441</t>
  </si>
  <si>
    <t>(20*0,5)+(20*0,3)+(20*0,25)</t>
  </si>
  <si>
    <t>113202111</t>
  </si>
  <si>
    <t>Vytrhání obrub krajníků obrubníků stojatých</t>
  </si>
  <si>
    <t>1588648981</t>
  </si>
  <si>
    <t>Vytrhání obrub s vybouráním lože, s přemístěním hmot na skládku na vzdálenost do 3 m nebo s naložením na dopravní prostředek z krajníků nebo obrubníků stojatých</t>
  </si>
  <si>
    <t>https://podminky.urs.cz/item/CS_URS_2022_01/113202111</t>
  </si>
  <si>
    <t>113201112</t>
  </si>
  <si>
    <t>Vytrhání obrub silničních ležatých</t>
  </si>
  <si>
    <t>-1311110747</t>
  </si>
  <si>
    <t>Vytrhání obrub s vybouráním lože, s přemístěním hmot na skládku na vzdálenost do 3 m nebo s naložením na dopravní prostředek silničních ležatých</t>
  </si>
  <si>
    <t>https://podminky.urs.cz/item/CS_URS_2022_01/113201112</t>
  </si>
  <si>
    <t>113201111R</t>
  </si>
  <si>
    <t>Odstranění přídlažby</t>
  </si>
  <si>
    <t>-1330950762</t>
  </si>
  <si>
    <t>122211101</t>
  </si>
  <si>
    <t>Odkopávky a prokopávky v hornině třídy těžitelnosti I, skupiny 3 ručně</t>
  </si>
  <si>
    <t>-456877996</t>
  </si>
  <si>
    <t>Odkopávky a prokopávky ručně zapažené i nezapažené v hornině třídy těžitelnosti I skupiny 3</t>
  </si>
  <si>
    <t>https://podminky.urs.cz/item/CS_URS_2022_01/122211101</t>
  </si>
  <si>
    <t>50.27*0,35</t>
  </si>
  <si>
    <t>113*0,4</t>
  </si>
  <si>
    <t>196*0,2</t>
  </si>
  <si>
    <t>Součet</t>
  </si>
  <si>
    <t>120001101ROO</t>
  </si>
  <si>
    <t>Příplatek za ztížení odkopávky nebo prokopávky v blízkosti inženýrských sítí</t>
  </si>
  <si>
    <t>350287377</t>
  </si>
  <si>
    <t>Příplatek k cenám vykopávek za ztížení vykopávky v blízkosti podzemního vedení nebo výbušnin v horninách jakékoliv třídy</t>
  </si>
  <si>
    <t>https://podminky.urs.cz/item/CS_URS_2022_01/120001101ROO</t>
  </si>
  <si>
    <t>Poznámka k položce:_x000d_
cena zahrnuje ruční práce - v ochranných pásmech sítí, podél staveb a dále pak v místech výskytustávajících základů zámku.</t>
  </si>
  <si>
    <t>0.1</t>
  </si>
  <si>
    <t>162751117</t>
  </si>
  <si>
    <t>Vodorovné přemístění přes 9 000 do 10000 m výkopku/sypaniny z horniny třídy těžitelnosti I skupiny 1 až 3</t>
  </si>
  <si>
    <t>1941317815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</si>
  <si>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</si>
  <si>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https://podminky.urs.cz/item/CS_URS_2022_01/162751117</t>
  </si>
  <si>
    <t>102+40</t>
  </si>
  <si>
    <t>162751119</t>
  </si>
  <si>
    <t>Příplatek k vodorovnému přemístění výkopku/sypaniny z horniny třídy těžitelnosti I skupiny 1 až 3 ZKD 1000 m přes 10000 m</t>
  </si>
  <si>
    <t>-2070219935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</si>
  <si>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</si>
  <si>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https://podminky.urs.cz/item/CS_URS_2022_01/162751119</t>
  </si>
  <si>
    <t>8*142</t>
  </si>
  <si>
    <t>1293850673</t>
  </si>
  <si>
    <t>142*2</t>
  </si>
  <si>
    <t>111301111</t>
  </si>
  <si>
    <t>Sejmutí drnu tl do 100 mm s přemístěním do 50 m nebo naložením na dopravní prostředek</t>
  </si>
  <si>
    <t>245973771</t>
  </si>
  <si>
    <t>Sejmutí drnu tl. do 100 mm, v jakékoliv ploše</t>
  </si>
  <si>
    <t>https://podminky.urs.cz/item/CS_URS_2022_01/111301111</t>
  </si>
  <si>
    <t>Poznámka k položce:_x000d_
s odvozem do kompostárny</t>
  </si>
  <si>
    <t>167*1.2</t>
  </si>
  <si>
    <t>121103111</t>
  </si>
  <si>
    <t>Skrývka zemin schopných zúrodnění v rovině a svahu do 1:5</t>
  </si>
  <si>
    <t>-180745516</t>
  </si>
  <si>
    <t>Skrývka zemin schopných zúrodnění v rovině a ve sklonu do 1:5</t>
  </si>
  <si>
    <t>https://podminky.urs.cz/item/CS_URS_2022_01/121103111</t>
  </si>
  <si>
    <t>200,4*0,2</t>
  </si>
  <si>
    <t>181351003</t>
  </si>
  <si>
    <t>Rozprostření ornice tl vrstvy do 200 mm pl do 100 m2 v rovině nebo ve svahu do 1:5 strojně</t>
  </si>
  <si>
    <t>-2136228351</t>
  </si>
  <si>
    <t>Rozprostření a urovnání ornice v rovině nebo ve svahu sklonu do 1:5 strojně při souvislé ploše do 100 m2, tl. vrstvy do 200 mm</t>
  </si>
  <si>
    <t>https://podminky.urs.cz/item/CS_URS_2022_01/181351003</t>
  </si>
  <si>
    <t>37+50</t>
  </si>
  <si>
    <t>10364101</t>
  </si>
  <si>
    <t xml:space="preserve">zemina pro terénní úpravy -  ornice</t>
  </si>
  <si>
    <t>115106089</t>
  </si>
  <si>
    <t>Poznámka k položce:_x000d_
POuze pokud by se nedala použít sejmutí ornice</t>
  </si>
  <si>
    <t>10440*0,0025 'Přepočtené koeficientem množství</t>
  </si>
  <si>
    <t>181411131</t>
  </si>
  <si>
    <t>Založení parkového trávníku výsevem pl do 1000 m2 v rovině a ve svahu do 1:5</t>
  </si>
  <si>
    <t>-1872383582</t>
  </si>
  <si>
    <t>Založení trávníku na půdě předem připravené plochy do 1000 m2 výsevem včetně utažení parkového v rovině nebo na svahu do 1:5</t>
  </si>
  <si>
    <t>https://podminky.urs.cz/item/CS_URS_2022_01/181411131</t>
  </si>
  <si>
    <t>87</t>
  </si>
  <si>
    <t>005724100</t>
  </si>
  <si>
    <t>osivo směs travní parková</t>
  </si>
  <si>
    <t>kg</t>
  </si>
  <si>
    <t>1894215663</t>
  </si>
  <si>
    <t>87/20</t>
  </si>
  <si>
    <t>181951102</t>
  </si>
  <si>
    <t>Úprava pláně v hornině tř. 1 až 4 se zhutněním</t>
  </si>
  <si>
    <t>-488421420</t>
  </si>
  <si>
    <t>Úprava pláně vyrovnáním výškových rozdílů v hornině tř. 1 až 4 se zhutněním</t>
  </si>
  <si>
    <t>Poznámka k položce:_x000d_
na min. Edef,2= 45MPa.</t>
  </si>
  <si>
    <t>196+50,27+113+42</t>
  </si>
  <si>
    <t>Komunikace</t>
  </si>
  <si>
    <t>564831011</t>
  </si>
  <si>
    <t>Podklad ze štěrkodrtě ŠD plochy do 100 m2 tl 100 mm</t>
  </si>
  <si>
    <t>-579379281</t>
  </si>
  <si>
    <t>Podklad ze štěrkodrti ŠD s rozprostřením a zhutněním plochy jednotlivě do 100 m2, po zhutnění tl. 100 mm</t>
  </si>
  <si>
    <t>https://podminky.urs.cz/item/CS_URS_2022_01/564831011</t>
  </si>
  <si>
    <t>564851011</t>
  </si>
  <si>
    <t>Podklad ze štěrkodrtě ŠD plochy do 100 m2 tl 150 mm</t>
  </si>
  <si>
    <t>-1222257567</t>
  </si>
  <si>
    <t>Podklad ze štěrkodrti ŠD s rozprostřením a zhutněním plochy jednotlivě do 100 m2, po zhutnění tl. 150 mm</t>
  </si>
  <si>
    <t>https://podminky.urs.cz/item/CS_URS_2022_01/564851011</t>
  </si>
  <si>
    <t>196*1,10-23+42</t>
  </si>
  <si>
    <t>564851011R</t>
  </si>
  <si>
    <t>Podklad ze štěrkodrtě ŠDA plochy do 100 m2 tl 150 mm</t>
  </si>
  <si>
    <t>-1213711717</t>
  </si>
  <si>
    <t>Podklad ze štěrkodrti ŠDA s rozprostřením a zhutněním plochy jednotlivě do 100 m2, po zhutnění tl. 150 mm</t>
  </si>
  <si>
    <t>564871011</t>
  </si>
  <si>
    <t>Podklad ze štěrkodrtě ŠD plochy do 100 m2 tl 250 mm</t>
  </si>
  <si>
    <t>1688840772</t>
  </si>
  <si>
    <t>Podklad ze štěrkodrti ŠD s rozprostřením a zhutněním plochy jednotlivě do 100 m2, po zhutnění tl. 250 mm</t>
  </si>
  <si>
    <t>https://podminky.urs.cz/item/CS_URS_2022_01/564871011</t>
  </si>
  <si>
    <t>(47+77+36)*1.2</t>
  </si>
  <si>
    <t>565135101</t>
  </si>
  <si>
    <t>Asfaltový beton vrstva podkladní ACP 16 (obalované kamenivo OKS) tl 50 mm š do 1,5 m</t>
  </si>
  <si>
    <t>407281474</t>
  </si>
  <si>
    <t>Asfaltový beton vrstva podkladní ACP 16 (obalované kamenivo střednězrnné - OKS) s rozprostřením a zhutněním v pruhu šířky do 1,5 m, po zhutnění tl. 50 mm</t>
  </si>
  <si>
    <t>https://podminky.urs.cz/item/CS_URS_2022_01/565135101</t>
  </si>
  <si>
    <t>20*0,25</t>
  </si>
  <si>
    <t>577155112</t>
  </si>
  <si>
    <t>Asfaltový beton vrstva ložní ACL 16 (ABH) tl 60 mm š do 3 m z nemodifikovaného asfaltu</t>
  </si>
  <si>
    <t>-985153795</t>
  </si>
  <si>
    <t>Asfaltový beton vrstva ložní ACL 16 (ABH) s rozprostřením a zhutněním z nemodifikovaného asfaltu v pruhu šířky do 3 m, po zhutnění tl. 60 mm</t>
  </si>
  <si>
    <t>https://podminky.urs.cz/item/CS_URS_2022_01/577155112</t>
  </si>
  <si>
    <t>20*0,3</t>
  </si>
  <si>
    <t>573211111</t>
  </si>
  <si>
    <t>Postřik živičný spojovací z asfaltu v množství 0,60 kg/m2</t>
  </si>
  <si>
    <t>973710100</t>
  </si>
  <si>
    <t>Postřik spojovací PS bez posypu kamenivem z asfaltu silničního, v množství 0,60 kg/m2</t>
  </si>
  <si>
    <t>https://podminky.urs.cz/item/CS_URS_2022_01/573211111</t>
  </si>
  <si>
    <t>42+10+6</t>
  </si>
  <si>
    <t>573191111</t>
  </si>
  <si>
    <t>Postřik infiltrační kationaktivní emulzí v množství 1 kg/m2</t>
  </si>
  <si>
    <t>-916936023</t>
  </si>
  <si>
    <t>Postřik infiltrační kationaktivní emulzí v množství 1,00 kg/m2</t>
  </si>
  <si>
    <t>https://podminky.urs.cz/item/CS_URS_2022_01/573191111</t>
  </si>
  <si>
    <t>42+5</t>
  </si>
  <si>
    <t>577134111</t>
  </si>
  <si>
    <t>Asfaltový beton vrstva obrusná ACO 11 (ABS) tř. I tl 40 mm š do 3 m z nemodifikovaného asfaltu</t>
  </si>
  <si>
    <t>849279131</t>
  </si>
  <si>
    <t>Asfaltový beton vrstva obrusná ACO 11 (ABS) s rozprostřením a se zhutněním z nemodifikovaného asfaltu v pruhu šířky do 3 m tř. I, po zhutnění tl. 40 mm</t>
  </si>
  <si>
    <t>https://podminky.urs.cz/item/CS_URS_2022_01/577134111</t>
  </si>
  <si>
    <t>577144111</t>
  </si>
  <si>
    <t>Asfaltový beton vrstva obrusná ACO 11 (ABS) tř. I tl 50 mm š do 3 m z nemodifikovaného asfaltu</t>
  </si>
  <si>
    <t>593048938</t>
  </si>
  <si>
    <t>Asfaltový beton vrstva obrusná ACO 11 (ABS) s rozprostřením a se zhutněním z nemodifikovaného asfaltu v pruhu šířky do 3 m tř. I, po zhutnění tl. 50 mm</t>
  </si>
  <si>
    <t>https://podminky.urs.cz/item/CS_URS_2022_01/577144111</t>
  </si>
  <si>
    <t>20*0,5</t>
  </si>
  <si>
    <t>59245016</t>
  </si>
  <si>
    <t>dlažba tvar čtverec betonová 100x100x60mm přírodní</t>
  </si>
  <si>
    <t>1939207479</t>
  </si>
  <si>
    <t>(22+18+44)*0.33</t>
  </si>
  <si>
    <t>27,72*1,03 'Přepočtené koeficientem množství</t>
  </si>
  <si>
    <t>59245018</t>
  </si>
  <si>
    <t>dlažba tvar obdélník betonová 200x100x60mm přírodní</t>
  </si>
  <si>
    <t>535402055</t>
  </si>
  <si>
    <t>0,666*184</t>
  </si>
  <si>
    <t>122,544*1,03 'Přepočtené koeficientem množství</t>
  </si>
  <si>
    <t>59245005</t>
  </si>
  <si>
    <t>dlažba tvar obdélník betonová 200x100x80mm černá</t>
  </si>
  <si>
    <t>-1370368414</t>
  </si>
  <si>
    <t>47</t>
  </si>
  <si>
    <t>59245006</t>
  </si>
  <si>
    <t>dlažba tvar obdélník betonová pro nevidomé 200x100x60mm bílá</t>
  </si>
  <si>
    <t>-1312170664</t>
  </si>
  <si>
    <t>4+8</t>
  </si>
  <si>
    <t>12*1,03 'Přepočtené koeficientem množství</t>
  </si>
  <si>
    <t>59245006R</t>
  </si>
  <si>
    <t>dlažba tvar obdélník betonová pro nevidomé 200x100x80mm bílá</t>
  </si>
  <si>
    <t>1771922952</t>
  </si>
  <si>
    <t>(4*0,4)+(4,2*0,4)</t>
  </si>
  <si>
    <t>3,28*1,03 'Přepočtené koeficientem množství</t>
  </si>
  <si>
    <t>596211120</t>
  </si>
  <si>
    <t>Kladení zámkové dlažby komunikací pro pěší ručně tl 60 mm skupiny B pl do 50 m2</t>
  </si>
  <si>
    <t>-655977293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</si>
  <si>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B, pro plochy do 50 m2</t>
  </si>
  <si>
    <t>https://podminky.urs.cz/item/CS_URS_2022_01/596211120</t>
  </si>
  <si>
    <t>22+118+44</t>
  </si>
  <si>
    <t>596211220</t>
  </si>
  <si>
    <t>Kladení zámkové dlažby komunikací pro pěší ručně tl 80 mm skupiny B pl do 50 m2</t>
  </si>
  <si>
    <t>24438396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</si>
  <si>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B, pro plochy do 50 m2</t>
  </si>
  <si>
    <t>https://podminky.urs.cz/item/CS_URS_2022_01/596211220</t>
  </si>
  <si>
    <t>47+3,27</t>
  </si>
  <si>
    <t>596412211</t>
  </si>
  <si>
    <t>Kladení dlažby z vegetačních tvárnic pozemních komunikací tl 80 mm pl přes 50 do 100 m2</t>
  </si>
  <si>
    <t>-1308847116</t>
  </si>
  <si>
    <t>Kladení dlažby z betonových vegetačních dlaždic pozemních komunikací s ložem z kameniva těženého nebo drceného tl. do 50 mm, s vyplněním spár a vegetačních otvorů, s hutněním vibrováním tl. 80 mm, pro plochy přes 50 do 100 m2</t>
  </si>
  <si>
    <t>https://podminky.urs.cz/item/CS_URS_2022_01/596412211</t>
  </si>
  <si>
    <t>113</t>
  </si>
  <si>
    <t>59246016</t>
  </si>
  <si>
    <t>dlažba plošná betonová vegetační 600x400x80mm</t>
  </si>
  <si>
    <t>-145735708</t>
  </si>
  <si>
    <t>113*1,03 'Přepočtené koeficientem množství</t>
  </si>
  <si>
    <t>59248218R</t>
  </si>
  <si>
    <t xml:space="preserve">dlažba plošná betonová silniční 500x250x80mm </t>
  </si>
  <si>
    <t>636276182</t>
  </si>
  <si>
    <t>4*1,03 'Přepočtené koeficientem množství</t>
  </si>
  <si>
    <t>596841120</t>
  </si>
  <si>
    <t>Kladení betonové dlažby komunikací pro pěší do lože z cement malty velikosti do 0,09 m2 pl do 50 m2</t>
  </si>
  <si>
    <t>-523539920</t>
  </si>
  <si>
    <t>Kladení dlažby z betonových nebo kameninových dlaždic komunikací pro pěší s vyplněním spár a se smetením přebytečného materiálu na vzdálenost do 3 m s ložem z cementové malty tl. do 30 mm velikosti dlaždic do 0,09 m2 (bez zámku), pro plochy do 50 m2</t>
  </si>
  <si>
    <t>https://podminky.urs.cz/item/CS_URS_2022_01/596841120</t>
  </si>
  <si>
    <t>451317777</t>
  </si>
  <si>
    <t>Podklad nebo lože pod dlažbu vodorovný nebo do sklonu 1:5 z betonu prostého tl přes 50 do 100 mm</t>
  </si>
  <si>
    <t>-1059205724</t>
  </si>
  <si>
    <t>Podklad nebo lože pod dlažbu (přídlažbu) v ploše vodorovné nebo ve sklonu do 1:5, tloušťky od 50 do 100 mm z betonu prostého</t>
  </si>
  <si>
    <t>https://podminky.urs.cz/item/CS_URS_2022_01/451317777</t>
  </si>
  <si>
    <t>915221112</t>
  </si>
  <si>
    <t>Vodorovné dopravní značení vodící čáry souvislé š 250 mm retroreflexní bílý plast</t>
  </si>
  <si>
    <t>-1014549756</t>
  </si>
  <si>
    <t>Vodorovné dopravní značení stříkaným plastem vodící čára bílá šířky 250 mm souvislá retroreflexní</t>
  </si>
  <si>
    <t>https://podminky.urs.cz/item/CS_URS_2022_01/915221112</t>
  </si>
  <si>
    <t>915221122</t>
  </si>
  <si>
    <t>Vodorovné dopravní značení vodící čáry přerušované š 250 mm retroreflexní bílý plast</t>
  </si>
  <si>
    <t>-403552639</t>
  </si>
  <si>
    <t>Vodorovné dopravní značení stříkaným plastem vodící čára bílá šířky 250 mm přerušovaná retroreflexní</t>
  </si>
  <si>
    <t>https://podminky.urs.cz/item/CS_URS_2022_01/915221122</t>
  </si>
  <si>
    <t>45</t>
  </si>
  <si>
    <t>915611111</t>
  </si>
  <si>
    <t>Předznačení vodorovného liniového značení</t>
  </si>
  <si>
    <t>-1416671404</t>
  </si>
  <si>
    <t>Předznačení pro vodorovné značení stříkané barvou nebo prováděné z nátěrových hmot liniové dělicí čáry, vodicí proužky</t>
  </si>
  <si>
    <t>https://podminky.urs.cz/item/CS_URS_2022_01/915611111</t>
  </si>
  <si>
    <t>37+26</t>
  </si>
  <si>
    <t>46</t>
  </si>
  <si>
    <t>916231213</t>
  </si>
  <si>
    <t>Osazení chodníkového obrubníku betonového stojatého s boční opěrou do lože z betonu prostého</t>
  </si>
  <si>
    <t>652486760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</si>
  <si>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</si>
  <si>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https://podminky.urs.cz/item/CS_URS_2022_01/916231213</t>
  </si>
  <si>
    <t>22+58+20+10</t>
  </si>
  <si>
    <t>59217016</t>
  </si>
  <si>
    <t>obrubník betonový chodníkový 1000x80x250mm</t>
  </si>
  <si>
    <t>-1524889688</t>
  </si>
  <si>
    <t>110</t>
  </si>
  <si>
    <t>110*1,02 'Přepočtené koeficientem množství</t>
  </si>
  <si>
    <t>48</t>
  </si>
  <si>
    <t>916131213</t>
  </si>
  <si>
    <t>Osazení silničního obrubníku betonového stojatého s boční opěrou do lože z betonu prostého</t>
  </si>
  <si>
    <t>-504541042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</si>
  <si>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</si>
  <si>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https://podminky.urs.cz/item/CS_URS_2022_01/916131213</t>
  </si>
  <si>
    <t>60+64+4</t>
  </si>
  <si>
    <t>49</t>
  </si>
  <si>
    <t>59217030</t>
  </si>
  <si>
    <t>obrubník betonový silniční přechodový 1000x150x150-250mm</t>
  </si>
  <si>
    <t>-519648867</t>
  </si>
  <si>
    <t>50</t>
  </si>
  <si>
    <t>59217029</t>
  </si>
  <si>
    <t>obrubník betonový silniční nájezdový 1000x150x150mm</t>
  </si>
  <si>
    <t>-331676984</t>
  </si>
  <si>
    <t>4+4+4+10+42</t>
  </si>
  <si>
    <t>51</t>
  </si>
  <si>
    <t>59217032</t>
  </si>
  <si>
    <t>obrubník betonový silniční 1000x150x150mm</t>
  </si>
  <si>
    <t>1010685309</t>
  </si>
  <si>
    <t>21+33+6</t>
  </si>
  <si>
    <t>52</t>
  </si>
  <si>
    <t>919112222</t>
  </si>
  <si>
    <t>Řezání spár pro vytvoření komůrky š 15 mm hl 25 mm pro těsnící zálivku v živičném krytu</t>
  </si>
  <si>
    <t>-1603123692</t>
  </si>
  <si>
    <t>Řezání dilatačních spár v živičném krytu vytvoření komůrky pro těsnící zálivku šířky 15 mm, hloubky 25 mm</t>
  </si>
  <si>
    <t>https://podminky.urs.cz/item/CS_URS_2022_01/919112222</t>
  </si>
  <si>
    <t>192</t>
  </si>
  <si>
    <t>53</t>
  </si>
  <si>
    <t>919121121</t>
  </si>
  <si>
    <t>Těsnění spár zálivkou za studena pro komůrky š 15 mm hl 25 mm s těsnicím profilem</t>
  </si>
  <si>
    <t>-276837186</t>
  </si>
  <si>
    <t>Utěsnění dilatačních spár zálivkou za studena v cementobetonovém nebo živičném krytu včetně adhezního nátěru s těsnicím profilem pod zálivkou, pro komůrky šířky 15 mm, hloubky 25 mm</t>
  </si>
  <si>
    <t>https://podminky.urs.cz/item/CS_URS_2022_01/919121121</t>
  </si>
  <si>
    <t>54</t>
  </si>
  <si>
    <t>919735112</t>
  </si>
  <si>
    <t>Řezání stávajícího živičného krytu hl přes 50 do 100 mm</t>
  </si>
  <si>
    <t>1705040543</t>
  </si>
  <si>
    <t>Řezání stávajícího živičného krytu nebo podkladu hloubky přes 50 do 100 mm</t>
  </si>
  <si>
    <t>https://podminky.urs.cz/item/CS_URS_2022_01/919735112</t>
  </si>
  <si>
    <t>3*(20+44)</t>
  </si>
  <si>
    <t>997</t>
  </si>
  <si>
    <t>Přesun sutě</t>
  </si>
  <si>
    <t>55</t>
  </si>
  <si>
    <t>997221551</t>
  </si>
  <si>
    <t>Vodorovná doprava suti ze sypkých materiálů do 1 km</t>
  </si>
  <si>
    <t>795897147</t>
  </si>
  <si>
    <t>Vodorovná doprava suti bez naložení, ale se složením a s hrubým urovnáním ze sypkých materiálů, na vzdálenost do 1 km</t>
  </si>
  <si>
    <t>https://podminky.urs.cz/item/CS_URS_2022_01/997221551</t>
  </si>
  <si>
    <t>56</t>
  </si>
  <si>
    <t>997221559</t>
  </si>
  <si>
    <t>Příplatek ZKD 1 km u vodorovné dopravy suti ze sypkých materiálů</t>
  </si>
  <si>
    <t>-1656979060</t>
  </si>
  <si>
    <t>Vodorovná doprava suti bez naložení, ale se složením a s hrubým urovnáním Příplatek k ceně za každý další i započatý 1 km přes 1 km</t>
  </si>
  <si>
    <t>https://podminky.urs.cz/item/CS_URS_2022_01/997221559</t>
  </si>
  <si>
    <t>18*38</t>
  </si>
  <si>
    <t>57</t>
  </si>
  <si>
    <t>997221571</t>
  </si>
  <si>
    <t>Vodorovná doprava vybouraných hmot do 1 km</t>
  </si>
  <si>
    <t>1772380603</t>
  </si>
  <si>
    <t>Vodorovná doprava vybouraných hmot bez naložení, ale se složením a s hrubým urovnáním na vzdálenost do 1 km</t>
  </si>
  <si>
    <t>https://podminky.urs.cz/item/CS_URS_2022_01/997221571</t>
  </si>
  <si>
    <t>dlažba na deponii města</t>
  </si>
  <si>
    <t>1,2+2,9+3,68</t>
  </si>
  <si>
    <t>5,936+6,24</t>
  </si>
  <si>
    <t>58</t>
  </si>
  <si>
    <t>997221579</t>
  </si>
  <si>
    <t>Příplatek ZKD 1 km u vodorovné dopravy vybouraných hmot</t>
  </si>
  <si>
    <t>1858581727</t>
  </si>
  <si>
    <t>Vodorovná doprava vybouraných hmot bez naložení, ale se složením a s hrubým urovnáním na vzdálenost Příplatek k ceně za každý další i započatý 1 km přes 1 km</t>
  </si>
  <si>
    <t>https://podminky.urs.cz/item/CS_URS_2022_01/997221579</t>
  </si>
  <si>
    <t>4*12,176</t>
  </si>
  <si>
    <t>18*7,78</t>
  </si>
  <si>
    <t>59</t>
  </si>
  <si>
    <t>997221615</t>
  </si>
  <si>
    <t>Poplatek za uložení na skládce (skládkovné) stavebního odpadu betonového kód odpadu 17 01 01</t>
  </si>
  <si>
    <t>1846017908</t>
  </si>
  <si>
    <t>Poplatek za uložení stavebního odpadu na skládce (skládkovné) z prostého betonu zatříděného do Katalogu odpadů pod kódem 17 01 01</t>
  </si>
  <si>
    <t>https://podminky.urs.cz/item/CS_URS_2022_01/997221615</t>
  </si>
  <si>
    <t>7,78</t>
  </si>
  <si>
    <t>997221645</t>
  </si>
  <si>
    <t>Poplatek za uložení na skládce (skládkovné) odpadu asfaltového bez dehtu kód odpadu 17 03 02</t>
  </si>
  <si>
    <t>1036587563</t>
  </si>
  <si>
    <t>Poplatek za uložení stavebního odpadu na skládce (skládkovné) asfaltového bez obsahu dehtu zatříděného do Katalogu odpadů pod kódem 17 03 02</t>
  </si>
  <si>
    <t>https://podminky.urs.cz/item/CS_URS_2022_01/997221645</t>
  </si>
  <si>
    <t>61</t>
  </si>
  <si>
    <t>998225111</t>
  </si>
  <si>
    <t>Přesun hmot pro pozemní komunikace s krytem z kamene, monolitickým betonovým nebo živičným</t>
  </si>
  <si>
    <t>1779286484</t>
  </si>
  <si>
    <t>Přesun hmot pro komunikace s krytem z kameniva, monolitickým betonovým nebo živičným dopravní vzdálenost do 200 m jakékoliv délky objektu</t>
  </si>
  <si>
    <t>https://podminky.urs.cz/item/CS_URS_2022_01/998225111</t>
  </si>
  <si>
    <t>100.3 - VRN</t>
  </si>
  <si>
    <t>VRN - Vedlejší rozpočtové náklady</t>
  </si>
  <si>
    <t xml:space="preserve">    0 - Vedlejší rozpočtové náklady</t>
  </si>
  <si>
    <t>Vedlejší rozpočtové náklady</t>
  </si>
  <si>
    <t>010001000</t>
  </si>
  <si>
    <t>Průzkumné, geodetické a projektové práce</t>
  </si>
  <si>
    <t>Kč</t>
  </si>
  <si>
    <t>1024</t>
  </si>
  <si>
    <t>-349185788</t>
  </si>
  <si>
    <t>Základní rozdělení průvodních činností a nákladů průzkumné geodetické a projektové práce</t>
  </si>
  <si>
    <t xml:space="preserve">Poznámka k položce:_x000d_
V této položce jsou zahrnuty také náklady na zkoušky vylouhovatelnosti před uložením na skládku.   Dále náklady související se zjištěním výskytu sítí - sondy, zaměření.Přechodné dopravní značení.Geometrický plán. Geotechnický dozor na stavbě včetně zkoušek únosnosti. Dokumentace skutečnoho stavu.</t>
  </si>
  <si>
    <t>020001000</t>
  </si>
  <si>
    <t>Příprava staveniště</t>
  </si>
  <si>
    <t>875011108</t>
  </si>
  <si>
    <t xml:space="preserve">Základní rozdělení průvodních činností a nákladů příprava staveniště. </t>
  </si>
  <si>
    <t>Poznámka k položce:_x000d_
Vytvoření provizorní cesty</t>
  </si>
  <si>
    <t>030001000</t>
  </si>
  <si>
    <t xml:space="preserve">Zařízení staveniště </t>
  </si>
  <si>
    <t>1167454880</t>
  </si>
  <si>
    <t>Základní rozdělení průvodních činností a nákladů zařízení staveniště</t>
  </si>
  <si>
    <t>Poznámka k položce:_x000d_
Vybavení staveniště, zabezpečení staveniště, zrušení staveniště,....</t>
  </si>
  <si>
    <t>040001000</t>
  </si>
  <si>
    <t>Inženýrská činnost</t>
  </si>
  <si>
    <t>-40308985</t>
  </si>
  <si>
    <t>Základní rozdělení průvodních činností a nákladů inženýrská činnost</t>
  </si>
  <si>
    <t>060001000</t>
  </si>
  <si>
    <t>Územní vlivy</t>
  </si>
  <si>
    <t>-2080741440</t>
  </si>
  <si>
    <t>Základní rozdělení průvodních činností a nákladů územní vlivy</t>
  </si>
  <si>
    <t>Poznámka k položce:_x000d_
Obsahuje třeba zajištění materiálů na mezideponii. Čerpání vody ze staveniště, špatné klimatické podmínky a i jiné vlivy. Dále se jedná o stísněné podmínky a další vlivy. Výskyt kořenového systému stromu, ochrana tohoto stromu.</t>
  </si>
  <si>
    <t>070001000</t>
  </si>
  <si>
    <t>Provozní vlivy</t>
  </si>
  <si>
    <t>-1854141009</t>
  </si>
  <si>
    <t>Základní rozdělení průvodních činností a nákladů provozní vlivy</t>
  </si>
  <si>
    <t xml:space="preserve">Poznámka k položce:_x000d_
Tato položka zapracovává mimo jiné náklady související s pracemi v ochranných pásmech sítí a domů.  Zajištěn přístup ke všem objektům po celou dobu realizace stavby. Doprava silničních vozidel a chodců</t>
  </si>
  <si>
    <t>080001000</t>
  </si>
  <si>
    <t>Přesun stavebních kapacit</t>
  </si>
  <si>
    <t>-269895474</t>
  </si>
  <si>
    <t>Základní rozdělení průvodních činností a nákladů přesun stavebních kapacit</t>
  </si>
  <si>
    <t>090001000</t>
  </si>
  <si>
    <t>Ostatní náklady</t>
  </si>
  <si>
    <t>262144</t>
  </si>
  <si>
    <t>25563963</t>
  </si>
  <si>
    <t>Základní rozdělení průvodních činností a nákladů ostatní náklady</t>
  </si>
  <si>
    <t xml:space="preserve">Poznámka k položce:_x000d_
 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</si>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</sst>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23" xfId="0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460600023" TargetMode="External" /><Relationship Id="rId2" Type="http://schemas.openxmlformats.org/officeDocument/2006/relationships/hyperlink" Target="https://podminky.urs.cz/item/CS_URS_2022_01/460600031" TargetMode="External" /><Relationship Id="rId3" Type="http://schemas.openxmlformats.org/officeDocument/2006/relationships/hyperlink" Target="https://podminky.urs.cz/item/CS_URS_2022_01/171201221" TargetMode="External" /><Relationship Id="rId4" Type="http://schemas.openxmlformats.org/officeDocument/2006/relationships/hyperlink" Target="https://podminky.urs.cz/item/CS_URS_2022_01/741122122" TargetMode="External" /><Relationship Id="rId5" Type="http://schemas.openxmlformats.org/officeDocument/2006/relationships/hyperlink" Target="https://podminky.urs.cz/item/CS_URS_2022_01/741122134" TargetMode="External" /><Relationship Id="rId6" Type="http://schemas.openxmlformats.org/officeDocument/2006/relationships/hyperlink" Target="https://podminky.urs.cz/item/CS_URS_2022_01/741810001" TargetMode="External" /><Relationship Id="rId7" Type="http://schemas.openxmlformats.org/officeDocument/2006/relationships/hyperlink" Target="https://podminky.urs.cz/item/CS_URS_2022_01/741372151" TargetMode="External" /><Relationship Id="rId8" Type="http://schemas.openxmlformats.org/officeDocument/2006/relationships/hyperlink" Target="https://podminky.urs.cz/item/CS_URS_2022_01/748741000" TargetMode="External" /><Relationship Id="rId9" Type="http://schemas.openxmlformats.org/officeDocument/2006/relationships/hyperlink" Target="https://podminky.urs.cz/item/CS_URS_2022_01/210100096" TargetMode="External" /><Relationship Id="rId10" Type="http://schemas.openxmlformats.org/officeDocument/2006/relationships/hyperlink" Target="https://podminky.urs.cz/item/CS_URS_2022_01/210100101" TargetMode="External" /><Relationship Id="rId11" Type="http://schemas.openxmlformats.org/officeDocument/2006/relationships/hyperlink" Target="https://podminky.urs.cz/item/CS_URS_2022_01/210220002" TargetMode="External" /><Relationship Id="rId12" Type="http://schemas.openxmlformats.org/officeDocument/2006/relationships/hyperlink" Target="https://podminky.urs.cz/item/CS_URS_2022_01/210280211" TargetMode="External" /><Relationship Id="rId13" Type="http://schemas.openxmlformats.org/officeDocument/2006/relationships/hyperlink" Target="https://podminky.urs.cz/item/CS_URS_2022_01/210280215" TargetMode="External" /><Relationship Id="rId14" Type="http://schemas.openxmlformats.org/officeDocument/2006/relationships/hyperlink" Target="https://podminky.urs.cz/item/CS_URS_2022_01/460080013" TargetMode="External" /><Relationship Id="rId15" Type="http://schemas.openxmlformats.org/officeDocument/2006/relationships/hyperlink" Target="https://podminky.urs.cz/item/CS_URS_2022_01/460131113" TargetMode="External" /><Relationship Id="rId16" Type="http://schemas.openxmlformats.org/officeDocument/2006/relationships/hyperlink" Target="https://podminky.urs.cz/item/CS_URS_2022_01/460161142" TargetMode="External" /><Relationship Id="rId17" Type="http://schemas.openxmlformats.org/officeDocument/2006/relationships/hyperlink" Target="https://podminky.urs.cz/item/CS_URS_2022_01/460161292" TargetMode="External" /><Relationship Id="rId18" Type="http://schemas.openxmlformats.org/officeDocument/2006/relationships/hyperlink" Target="https://podminky.urs.cz/item/CS_URS_2022_01/460241111" TargetMode="External" /><Relationship Id="rId19" Type="http://schemas.openxmlformats.org/officeDocument/2006/relationships/hyperlink" Target="https://podminky.urs.cz/item/CS_URS_2022_01/460242121" TargetMode="External" /><Relationship Id="rId20" Type="http://schemas.openxmlformats.org/officeDocument/2006/relationships/hyperlink" Target="https://podminky.urs.cz/item/CS_URS_2022_01/460431152" TargetMode="External" /><Relationship Id="rId21" Type="http://schemas.openxmlformats.org/officeDocument/2006/relationships/hyperlink" Target="https://podminky.urs.cz/item/CS_URS_2022_01/460431312" TargetMode="External" /><Relationship Id="rId22" Type="http://schemas.openxmlformats.org/officeDocument/2006/relationships/hyperlink" Target="https://podminky.urs.cz/item/CS_URS_2022_01/460421182" TargetMode="External" /><Relationship Id="rId2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6023" TargetMode="External" /><Relationship Id="rId2" Type="http://schemas.openxmlformats.org/officeDocument/2006/relationships/hyperlink" Target="https://podminky.urs.cz/item/CS_URS_2022_01/979051121" TargetMode="External" /><Relationship Id="rId3" Type="http://schemas.openxmlformats.org/officeDocument/2006/relationships/hyperlink" Target="https://podminky.urs.cz/item/CS_URS_2022_01/113106193" TargetMode="External" /><Relationship Id="rId4" Type="http://schemas.openxmlformats.org/officeDocument/2006/relationships/hyperlink" Target="https://podminky.urs.cz/item/CS_URS_2022_01/113107542" TargetMode="External" /><Relationship Id="rId5" Type="http://schemas.openxmlformats.org/officeDocument/2006/relationships/hyperlink" Target="https://podminky.urs.cz/item/CS_URS_2022_01/113107441" TargetMode="External" /><Relationship Id="rId6" Type="http://schemas.openxmlformats.org/officeDocument/2006/relationships/hyperlink" Target="https://podminky.urs.cz/item/CS_URS_2022_01/113202111" TargetMode="External" /><Relationship Id="rId7" Type="http://schemas.openxmlformats.org/officeDocument/2006/relationships/hyperlink" Target="https://podminky.urs.cz/item/CS_URS_2022_01/113201112" TargetMode="External" /><Relationship Id="rId8" Type="http://schemas.openxmlformats.org/officeDocument/2006/relationships/hyperlink" Target="https://podminky.urs.cz/item/CS_URS_2022_01/122211101" TargetMode="External" /><Relationship Id="rId9" Type="http://schemas.openxmlformats.org/officeDocument/2006/relationships/hyperlink" Target="https://podminky.urs.cz/item/CS_URS_2022_01/120001101ROO" TargetMode="External" /><Relationship Id="rId10" Type="http://schemas.openxmlformats.org/officeDocument/2006/relationships/hyperlink" Target="https://podminky.urs.cz/item/CS_URS_2022_01/162751117" TargetMode="External" /><Relationship Id="rId11" Type="http://schemas.openxmlformats.org/officeDocument/2006/relationships/hyperlink" Target="https://podminky.urs.cz/item/CS_URS_2022_01/162751119" TargetMode="External" /><Relationship Id="rId12" Type="http://schemas.openxmlformats.org/officeDocument/2006/relationships/hyperlink" Target="https://podminky.urs.cz/item/CS_URS_2022_01/171201221" TargetMode="External" /><Relationship Id="rId13" Type="http://schemas.openxmlformats.org/officeDocument/2006/relationships/hyperlink" Target="https://podminky.urs.cz/item/CS_URS_2022_01/111301111" TargetMode="External" /><Relationship Id="rId14" Type="http://schemas.openxmlformats.org/officeDocument/2006/relationships/hyperlink" Target="https://podminky.urs.cz/item/CS_URS_2022_01/121103111" TargetMode="External" /><Relationship Id="rId15" Type="http://schemas.openxmlformats.org/officeDocument/2006/relationships/hyperlink" Target="https://podminky.urs.cz/item/CS_URS_2022_01/181351003" TargetMode="External" /><Relationship Id="rId16" Type="http://schemas.openxmlformats.org/officeDocument/2006/relationships/hyperlink" Target="https://podminky.urs.cz/item/CS_URS_2022_01/181411131" TargetMode="External" /><Relationship Id="rId17" Type="http://schemas.openxmlformats.org/officeDocument/2006/relationships/hyperlink" Target="https://podminky.urs.cz/item/CS_URS_2022_01/564831011" TargetMode="External" /><Relationship Id="rId18" Type="http://schemas.openxmlformats.org/officeDocument/2006/relationships/hyperlink" Target="https://podminky.urs.cz/item/CS_URS_2022_01/564851011" TargetMode="External" /><Relationship Id="rId19" Type="http://schemas.openxmlformats.org/officeDocument/2006/relationships/hyperlink" Target="https://podminky.urs.cz/item/CS_URS_2022_01/564871011" TargetMode="External" /><Relationship Id="rId20" Type="http://schemas.openxmlformats.org/officeDocument/2006/relationships/hyperlink" Target="https://podminky.urs.cz/item/CS_URS_2022_01/565135101" TargetMode="External" /><Relationship Id="rId21" Type="http://schemas.openxmlformats.org/officeDocument/2006/relationships/hyperlink" Target="https://podminky.urs.cz/item/CS_URS_2022_01/577155112" TargetMode="External" /><Relationship Id="rId22" Type="http://schemas.openxmlformats.org/officeDocument/2006/relationships/hyperlink" Target="https://podminky.urs.cz/item/CS_URS_2022_01/573211111" TargetMode="External" /><Relationship Id="rId23" Type="http://schemas.openxmlformats.org/officeDocument/2006/relationships/hyperlink" Target="https://podminky.urs.cz/item/CS_URS_2022_01/573191111" TargetMode="External" /><Relationship Id="rId24" Type="http://schemas.openxmlformats.org/officeDocument/2006/relationships/hyperlink" Target="https://podminky.urs.cz/item/CS_URS_2022_01/577134111" TargetMode="External" /><Relationship Id="rId25" Type="http://schemas.openxmlformats.org/officeDocument/2006/relationships/hyperlink" Target="https://podminky.urs.cz/item/CS_URS_2022_01/577144111" TargetMode="External" /><Relationship Id="rId26" Type="http://schemas.openxmlformats.org/officeDocument/2006/relationships/hyperlink" Target="https://podminky.urs.cz/item/CS_URS_2022_01/596211120" TargetMode="External" /><Relationship Id="rId27" Type="http://schemas.openxmlformats.org/officeDocument/2006/relationships/hyperlink" Target="https://podminky.urs.cz/item/CS_URS_2022_01/596211220" TargetMode="External" /><Relationship Id="rId28" Type="http://schemas.openxmlformats.org/officeDocument/2006/relationships/hyperlink" Target="https://podminky.urs.cz/item/CS_URS_2022_01/596412211" TargetMode="External" /><Relationship Id="rId29" Type="http://schemas.openxmlformats.org/officeDocument/2006/relationships/hyperlink" Target="https://podminky.urs.cz/item/CS_URS_2022_01/596841120" TargetMode="External" /><Relationship Id="rId30" Type="http://schemas.openxmlformats.org/officeDocument/2006/relationships/hyperlink" Target="https://podminky.urs.cz/item/CS_URS_2022_01/451317777" TargetMode="External" /><Relationship Id="rId31" Type="http://schemas.openxmlformats.org/officeDocument/2006/relationships/hyperlink" Target="https://podminky.urs.cz/item/CS_URS_2022_01/915221112" TargetMode="External" /><Relationship Id="rId32" Type="http://schemas.openxmlformats.org/officeDocument/2006/relationships/hyperlink" Target="https://podminky.urs.cz/item/CS_URS_2022_01/915221122" TargetMode="External" /><Relationship Id="rId33" Type="http://schemas.openxmlformats.org/officeDocument/2006/relationships/hyperlink" Target="https://podminky.urs.cz/item/CS_URS_2022_01/915611111" TargetMode="External" /><Relationship Id="rId34" Type="http://schemas.openxmlformats.org/officeDocument/2006/relationships/hyperlink" Target="https://podminky.urs.cz/item/CS_URS_2022_01/916231213" TargetMode="External" /><Relationship Id="rId35" Type="http://schemas.openxmlformats.org/officeDocument/2006/relationships/hyperlink" Target="https://podminky.urs.cz/item/CS_URS_2022_01/916131213" TargetMode="External" /><Relationship Id="rId36" Type="http://schemas.openxmlformats.org/officeDocument/2006/relationships/hyperlink" Target="https://podminky.urs.cz/item/CS_URS_2022_01/919112222" TargetMode="External" /><Relationship Id="rId37" Type="http://schemas.openxmlformats.org/officeDocument/2006/relationships/hyperlink" Target="https://podminky.urs.cz/item/CS_URS_2022_01/919121121" TargetMode="External" /><Relationship Id="rId38" Type="http://schemas.openxmlformats.org/officeDocument/2006/relationships/hyperlink" Target="https://podminky.urs.cz/item/CS_URS_2022_01/919735112" TargetMode="External" /><Relationship Id="rId39" Type="http://schemas.openxmlformats.org/officeDocument/2006/relationships/hyperlink" Target="https://podminky.urs.cz/item/CS_URS_2022_01/997221551" TargetMode="External" /><Relationship Id="rId40" Type="http://schemas.openxmlformats.org/officeDocument/2006/relationships/hyperlink" Target="https://podminky.urs.cz/item/CS_URS_2022_01/997221559" TargetMode="External" /><Relationship Id="rId41" Type="http://schemas.openxmlformats.org/officeDocument/2006/relationships/hyperlink" Target="https://podminky.urs.cz/item/CS_URS_2022_01/997221571" TargetMode="External" /><Relationship Id="rId42" Type="http://schemas.openxmlformats.org/officeDocument/2006/relationships/hyperlink" Target="https://podminky.urs.cz/item/CS_URS_2022_01/997221579" TargetMode="External" /><Relationship Id="rId43" Type="http://schemas.openxmlformats.org/officeDocument/2006/relationships/hyperlink" Target="https://podminky.urs.cz/item/CS_URS_2022_01/997221615" TargetMode="External" /><Relationship Id="rId44" Type="http://schemas.openxmlformats.org/officeDocument/2006/relationships/hyperlink" Target="https://podminky.urs.cz/item/CS_URS_2022_01/997221645" TargetMode="External" /><Relationship Id="rId45" Type="http://schemas.openxmlformats.org/officeDocument/2006/relationships/hyperlink" Target="https://podminky.urs.cz/item/CS_URS_2022_01/998225111" TargetMode="External" /><Relationship Id="rId4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35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100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Chodník ul. Veltrubská v Kolíně – zpracování projektové dokumentace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Kolín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27. 9. 2022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Kolín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Lucie Dvořáková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S4A,s.r.o.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'100.2 - Veřejné osvětlení 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'100.2 - Veřejné osvětlení '!P91</f>
        <v>0</v>
      </c>
      <c r="AV55" s="121">
        <f>'100.2 - Veřejné osvětlení '!J33</f>
        <v>0</v>
      </c>
      <c r="AW55" s="121">
        <f>'100.2 - Veřejné osvětlení '!J34</f>
        <v>0</v>
      </c>
      <c r="AX55" s="121">
        <f>'100.2 - Veřejné osvětlení '!J35</f>
        <v>0</v>
      </c>
      <c r="AY55" s="121">
        <f>'100.2 - Veřejné osvětlení '!J36</f>
        <v>0</v>
      </c>
      <c r="AZ55" s="121">
        <f>'100.2 - Veřejné osvětlení '!F33</f>
        <v>0</v>
      </c>
      <c r="BA55" s="121">
        <f>'100.2 - Veřejné osvětlení '!F34</f>
        <v>0</v>
      </c>
      <c r="BB55" s="121">
        <f>'100.2 - Veřejné osvětlení '!F35</f>
        <v>0</v>
      </c>
      <c r="BC55" s="121">
        <f>'100.2 - Veřejné osvětlení '!F36</f>
        <v>0</v>
      </c>
      <c r="BD55" s="123">
        <f>'100.2 - Veřejné osvětlení 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83</v>
      </c>
      <c r="CM55" s="124" t="s">
        <v>84</v>
      </c>
    </row>
    <row r="56" s="7" customFormat="1" ht="16.5" customHeight="1">
      <c r="A56" s="112" t="s">
        <v>77</v>
      </c>
      <c r="B56" s="113"/>
      <c r="C56" s="114"/>
      <c r="D56" s="115" t="s">
        <v>85</v>
      </c>
      <c r="E56" s="115"/>
      <c r="F56" s="115"/>
      <c r="G56" s="115"/>
      <c r="H56" s="115"/>
      <c r="I56" s="116"/>
      <c r="J56" s="115" t="s">
        <v>86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'100.1 - Stavební úpravy k...'!J30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87</v>
      </c>
      <c r="AR56" s="119"/>
      <c r="AS56" s="120">
        <v>0</v>
      </c>
      <c r="AT56" s="121">
        <f>ROUND(SUM(AV56:AW56),2)</f>
        <v>0</v>
      </c>
      <c r="AU56" s="122">
        <f>'100.1 - Stavební úpravy k...'!P85</f>
        <v>0</v>
      </c>
      <c r="AV56" s="121">
        <f>'100.1 - Stavební úpravy k...'!J33</f>
        <v>0</v>
      </c>
      <c r="AW56" s="121">
        <f>'100.1 - Stavební úpravy k...'!J34</f>
        <v>0</v>
      </c>
      <c r="AX56" s="121">
        <f>'100.1 - Stavební úpravy k...'!J35</f>
        <v>0</v>
      </c>
      <c r="AY56" s="121">
        <f>'100.1 - Stavební úpravy k...'!J36</f>
        <v>0</v>
      </c>
      <c r="AZ56" s="121">
        <f>'100.1 - Stavební úpravy k...'!F33</f>
        <v>0</v>
      </c>
      <c r="BA56" s="121">
        <f>'100.1 - Stavební úpravy k...'!F34</f>
        <v>0</v>
      </c>
      <c r="BB56" s="121">
        <f>'100.1 - Stavební úpravy k...'!F35</f>
        <v>0</v>
      </c>
      <c r="BC56" s="121">
        <f>'100.1 - Stavební úpravy k...'!F36</f>
        <v>0</v>
      </c>
      <c r="BD56" s="123">
        <f>'100.1 - Stavební úpravy k...'!F37</f>
        <v>0</v>
      </c>
      <c r="BE56" s="7"/>
      <c r="BT56" s="124" t="s">
        <v>81</v>
      </c>
      <c r="BV56" s="124" t="s">
        <v>75</v>
      </c>
      <c r="BW56" s="124" t="s">
        <v>88</v>
      </c>
      <c r="BX56" s="124" t="s">
        <v>5</v>
      </c>
      <c r="CL56" s="124" t="s">
        <v>89</v>
      </c>
      <c r="CM56" s="124" t="s">
        <v>84</v>
      </c>
    </row>
    <row r="57" s="7" customFormat="1" ht="16.5" customHeight="1">
      <c r="A57" s="112" t="s">
        <v>77</v>
      </c>
      <c r="B57" s="113"/>
      <c r="C57" s="114"/>
      <c r="D57" s="115" t="s">
        <v>90</v>
      </c>
      <c r="E57" s="115"/>
      <c r="F57" s="115"/>
      <c r="G57" s="115"/>
      <c r="H57" s="115"/>
      <c r="I57" s="116"/>
      <c r="J57" s="115" t="s">
        <v>91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'100.3 - VRN'!J30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92</v>
      </c>
      <c r="AR57" s="119"/>
      <c r="AS57" s="125">
        <v>0</v>
      </c>
      <c r="AT57" s="126">
        <f>ROUND(SUM(AV57:AW57),2)</f>
        <v>0</v>
      </c>
      <c r="AU57" s="127">
        <f>'100.3 - VRN'!P81</f>
        <v>0</v>
      </c>
      <c r="AV57" s="126">
        <f>'100.3 - VRN'!J33</f>
        <v>0</v>
      </c>
      <c r="AW57" s="126">
        <f>'100.3 - VRN'!J34</f>
        <v>0</v>
      </c>
      <c r="AX57" s="126">
        <f>'100.3 - VRN'!J35</f>
        <v>0</v>
      </c>
      <c r="AY57" s="126">
        <f>'100.3 - VRN'!J36</f>
        <v>0</v>
      </c>
      <c r="AZ57" s="126">
        <f>'100.3 - VRN'!F33</f>
        <v>0</v>
      </c>
      <c r="BA57" s="126">
        <f>'100.3 - VRN'!F34</f>
        <v>0</v>
      </c>
      <c r="BB57" s="126">
        <f>'100.3 - VRN'!F35</f>
        <v>0</v>
      </c>
      <c r="BC57" s="126">
        <f>'100.3 - VRN'!F36</f>
        <v>0</v>
      </c>
      <c r="BD57" s="128">
        <f>'100.3 - VRN'!F37</f>
        <v>0</v>
      </c>
      <c r="BE57" s="7"/>
      <c r="BT57" s="124" t="s">
        <v>81</v>
      </c>
      <c r="BV57" s="124" t="s">
        <v>75</v>
      </c>
      <c r="BW57" s="124" t="s">
        <v>93</v>
      </c>
      <c r="BX57" s="124" t="s">
        <v>5</v>
      </c>
      <c r="CL57" s="124" t="s">
        <v>83</v>
      </c>
      <c r="CM57" s="124" t="s">
        <v>84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bWR1VHHRlT2cZIZzZb15rR5zrkeYZLo2ksFlLhXhN2k2IxrfJHHnSaT7HevF9r9nzBMaIcNYChFAYKO8mHLHCQ==" hashValue="fgpOEKNW5+j8HTuWJECfFLr7ZCGbWcgW+1AigYI1BGvmuxQVgQtTVihYD9PNFuRUN7A1RQoqXNgPcqgqSMftS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100.2 - Veřejné osvětlení '!C2" display="/"/>
    <hyperlink ref="A56" location="'100.1 - Stavební úpravy k...'!C2" display="/"/>
    <hyperlink ref="A57" location="'100.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Chodník ul. Veltrubská v Kolíně – zpracování projektové dokumentace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83</v>
      </c>
      <c r="G11" s="39"/>
      <c r="H11" s="39"/>
      <c r="I11" s="133" t="s">
        <v>20</v>
      </c>
      <c r="J11" s="137" t="s">
        <v>97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27. 9. 2022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21.84" customHeight="1">
      <c r="A13" s="39"/>
      <c r="B13" s="45"/>
      <c r="C13" s="39"/>
      <c r="D13" s="139" t="s">
        <v>98</v>
      </c>
      <c r="E13" s="39"/>
      <c r="F13" s="140" t="s">
        <v>99</v>
      </c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Město Kolín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100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101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59.25" customHeight="1">
      <c r="A27" s="141"/>
      <c r="B27" s="142"/>
      <c r="C27" s="141"/>
      <c r="D27" s="141"/>
      <c r="E27" s="143" t="s">
        <v>102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5"/>
      <c r="E29" s="145"/>
      <c r="F29" s="145"/>
      <c r="G29" s="145"/>
      <c r="H29" s="145"/>
      <c r="I29" s="145"/>
      <c r="J29" s="145"/>
      <c r="K29" s="145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6" t="s">
        <v>39</v>
      </c>
      <c r="E30" s="39"/>
      <c r="F30" s="39"/>
      <c r="G30" s="39"/>
      <c r="H30" s="39"/>
      <c r="I30" s="39"/>
      <c r="J30" s="147">
        <f>ROUND(J91,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5"/>
      <c r="E31" s="145"/>
      <c r="F31" s="145"/>
      <c r="G31" s="145"/>
      <c r="H31" s="145"/>
      <c r="I31" s="145"/>
      <c r="J31" s="145"/>
      <c r="K31" s="145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8" t="s">
        <v>41</v>
      </c>
      <c r="G32" s="39"/>
      <c r="H32" s="39"/>
      <c r="I32" s="148" t="s">
        <v>40</v>
      </c>
      <c r="J32" s="148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9" t="s">
        <v>43</v>
      </c>
      <c r="E33" s="133" t="s">
        <v>44</v>
      </c>
      <c r="F33" s="150">
        <f>ROUND((SUM(BE91:BE278)),  2)</f>
        <v>0</v>
      </c>
      <c r="G33" s="39"/>
      <c r="H33" s="39"/>
      <c r="I33" s="151">
        <v>0.20999999999999999</v>
      </c>
      <c r="J33" s="150">
        <f>ROUND(((SUM(BE91:BE278))*I33),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50">
        <f>ROUND((SUM(BF91:BF278)),  2)</f>
        <v>0</v>
      </c>
      <c r="G34" s="39"/>
      <c r="H34" s="39"/>
      <c r="I34" s="151">
        <v>0.14999999999999999</v>
      </c>
      <c r="J34" s="150">
        <f>ROUND(((SUM(BF91:BF278))*I34),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50">
        <f>ROUND((SUM(BG91:BG278)),  2)</f>
        <v>0</v>
      </c>
      <c r="G35" s="39"/>
      <c r="H35" s="39"/>
      <c r="I35" s="151">
        <v>0.20999999999999999</v>
      </c>
      <c r="J35" s="150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50">
        <f>ROUND((SUM(BH91:BH278)),  2)</f>
        <v>0</v>
      </c>
      <c r="G36" s="39"/>
      <c r="H36" s="39"/>
      <c r="I36" s="151">
        <v>0.14999999999999999</v>
      </c>
      <c r="J36" s="150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50">
        <f>ROUND((SUM(BI91:BI278)),  2)</f>
        <v>0</v>
      </c>
      <c r="G37" s="39"/>
      <c r="H37" s="39"/>
      <c r="I37" s="151">
        <v>0</v>
      </c>
      <c r="J37" s="150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3" t="str">
        <f>E7</f>
        <v>Chodník ul. Veltrubská v Kolíně – zpracování projektové dokumentace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 xml:space="preserve">100.2 - Veřejné osvětlení 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Kolín</v>
      </c>
      <c r="G52" s="41"/>
      <c r="H52" s="41"/>
      <c r="I52" s="33" t="s">
        <v>23</v>
      </c>
      <c r="J52" s="73" t="str">
        <f>IF(J12="","",J12)</f>
        <v>27. 9. 2022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Kolín</v>
      </c>
      <c r="G54" s="41"/>
      <c r="H54" s="41"/>
      <c r="I54" s="33" t="s">
        <v>31</v>
      </c>
      <c r="J54" s="37" t="str">
        <f>E21</f>
        <v>Ing. Tomáš Dvořák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S4a,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4" t="s">
        <v>104</v>
      </c>
      <c r="D57" s="165"/>
      <c r="E57" s="165"/>
      <c r="F57" s="165"/>
      <c r="G57" s="165"/>
      <c r="H57" s="165"/>
      <c r="I57" s="165"/>
      <c r="J57" s="166" t="s">
        <v>105</v>
      </c>
      <c r="K57" s="165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7" t="s">
        <v>71</v>
      </c>
      <c r="D59" s="41"/>
      <c r="E59" s="41"/>
      <c r="F59" s="41"/>
      <c r="G59" s="41"/>
      <c r="H59" s="41"/>
      <c r="I59" s="41"/>
      <c r="J59" s="103">
        <f>J91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106</v>
      </c>
    </row>
    <row r="60" s="9" customFormat="1" ht="24.96" customHeight="1">
      <c r="A60" s="9"/>
      <c r="B60" s="168"/>
      <c r="C60" s="169"/>
      <c r="D60" s="170" t="s">
        <v>107</v>
      </c>
      <c r="E60" s="171"/>
      <c r="F60" s="171"/>
      <c r="G60" s="171"/>
      <c r="H60" s="171"/>
      <c r="I60" s="171"/>
      <c r="J60" s="172">
        <f>J92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108</v>
      </c>
      <c r="E61" s="177"/>
      <c r="F61" s="177"/>
      <c r="G61" s="177"/>
      <c r="H61" s="177"/>
      <c r="I61" s="177"/>
      <c r="J61" s="178">
        <f>J93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109</v>
      </c>
      <c r="E62" s="177"/>
      <c r="F62" s="177"/>
      <c r="G62" s="177"/>
      <c r="H62" s="177"/>
      <c r="I62" s="177"/>
      <c r="J62" s="178">
        <f>J107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4"/>
      <c r="C63" s="175"/>
      <c r="D63" s="176" t="s">
        <v>110</v>
      </c>
      <c r="E63" s="177"/>
      <c r="F63" s="177"/>
      <c r="G63" s="177"/>
      <c r="H63" s="177"/>
      <c r="I63" s="177"/>
      <c r="J63" s="178">
        <f>J108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111</v>
      </c>
      <c r="E64" s="177"/>
      <c r="F64" s="177"/>
      <c r="G64" s="177"/>
      <c r="H64" s="177"/>
      <c r="I64" s="177"/>
      <c r="J64" s="178">
        <f>J116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8"/>
      <c r="C65" s="169"/>
      <c r="D65" s="170" t="s">
        <v>112</v>
      </c>
      <c r="E65" s="171"/>
      <c r="F65" s="171"/>
      <c r="G65" s="171"/>
      <c r="H65" s="171"/>
      <c r="I65" s="171"/>
      <c r="J65" s="172">
        <f>J120</f>
        <v>0</v>
      </c>
      <c r="K65" s="169"/>
      <c r="L65" s="17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4"/>
      <c r="C66" s="175"/>
      <c r="D66" s="176" t="s">
        <v>113</v>
      </c>
      <c r="E66" s="177"/>
      <c r="F66" s="177"/>
      <c r="G66" s="177"/>
      <c r="H66" s="177"/>
      <c r="I66" s="177"/>
      <c r="J66" s="178">
        <f>J121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114</v>
      </c>
      <c r="E67" s="177"/>
      <c r="F67" s="177"/>
      <c r="G67" s="177"/>
      <c r="H67" s="177"/>
      <c r="I67" s="177"/>
      <c r="J67" s="178">
        <f>J141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115</v>
      </c>
      <c r="E68" s="177"/>
      <c r="F68" s="177"/>
      <c r="G68" s="177"/>
      <c r="H68" s="177"/>
      <c r="I68" s="177"/>
      <c r="J68" s="178">
        <f>J145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8"/>
      <c r="C69" s="169"/>
      <c r="D69" s="170" t="s">
        <v>116</v>
      </c>
      <c r="E69" s="171"/>
      <c r="F69" s="171"/>
      <c r="G69" s="171"/>
      <c r="H69" s="171"/>
      <c r="I69" s="171"/>
      <c r="J69" s="172">
        <f>J163</f>
        <v>0</v>
      </c>
      <c r="K69" s="169"/>
      <c r="L69" s="17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4"/>
      <c r="C70" s="175"/>
      <c r="D70" s="176" t="s">
        <v>117</v>
      </c>
      <c r="E70" s="177"/>
      <c r="F70" s="177"/>
      <c r="G70" s="177"/>
      <c r="H70" s="177"/>
      <c r="I70" s="177"/>
      <c r="J70" s="178">
        <f>J164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118</v>
      </c>
      <c r="E71" s="177"/>
      <c r="F71" s="177"/>
      <c r="G71" s="177"/>
      <c r="H71" s="177"/>
      <c r="I71" s="177"/>
      <c r="J71" s="178">
        <f>J239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119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63" t="str">
        <f>E7</f>
        <v>Chodník ul. Veltrubská v Kolíně – zpracování projektové dokumentace</v>
      </c>
      <c r="F81" s="33"/>
      <c r="G81" s="33"/>
      <c r="H81" s="33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95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E9</f>
        <v xml:space="preserve">100.2 - Veřejné osvětlení </v>
      </c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F12</f>
        <v>Kolín</v>
      </c>
      <c r="G85" s="41"/>
      <c r="H85" s="41"/>
      <c r="I85" s="33" t="s">
        <v>23</v>
      </c>
      <c r="J85" s="73" t="str">
        <f>IF(J12="","",J12)</f>
        <v>27. 9. 2022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E15</f>
        <v>Město Kolín</v>
      </c>
      <c r="G87" s="41"/>
      <c r="H87" s="41"/>
      <c r="I87" s="33" t="s">
        <v>31</v>
      </c>
      <c r="J87" s="37" t="str">
        <f>E21</f>
        <v>Ing. Tomáš Dvořák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41"/>
      <c r="E88" s="41"/>
      <c r="F88" s="28" t="str">
        <f>IF(E18="","",E18)</f>
        <v>Vyplň údaj</v>
      </c>
      <c r="G88" s="41"/>
      <c r="H88" s="41"/>
      <c r="I88" s="33" t="s">
        <v>34</v>
      </c>
      <c r="J88" s="37" t="str">
        <f>E24</f>
        <v>S4a, s.r.o.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0"/>
      <c r="B90" s="181"/>
      <c r="C90" s="182" t="s">
        <v>120</v>
      </c>
      <c r="D90" s="183" t="s">
        <v>58</v>
      </c>
      <c r="E90" s="183" t="s">
        <v>54</v>
      </c>
      <c r="F90" s="183" t="s">
        <v>55</v>
      </c>
      <c r="G90" s="183" t="s">
        <v>121</v>
      </c>
      <c r="H90" s="183" t="s">
        <v>122</v>
      </c>
      <c r="I90" s="183" t="s">
        <v>123</v>
      </c>
      <c r="J90" s="184" t="s">
        <v>105</v>
      </c>
      <c r="K90" s="185" t="s">
        <v>124</v>
      </c>
      <c r="L90" s="186"/>
      <c r="M90" s="93" t="s">
        <v>19</v>
      </c>
      <c r="N90" s="94" t="s">
        <v>43</v>
      </c>
      <c r="O90" s="94" t="s">
        <v>125</v>
      </c>
      <c r="P90" s="94" t="s">
        <v>126</v>
      </c>
      <c r="Q90" s="94" t="s">
        <v>127</v>
      </c>
      <c r="R90" s="94" t="s">
        <v>128</v>
      </c>
      <c r="S90" s="94" t="s">
        <v>129</v>
      </c>
      <c r="T90" s="95" t="s">
        <v>130</v>
      </c>
      <c r="U90" s="180"/>
      <c r="V90" s="180"/>
      <c r="W90" s="180"/>
      <c r="X90" s="180"/>
      <c r="Y90" s="180"/>
      <c r="Z90" s="180"/>
      <c r="AA90" s="180"/>
      <c r="AB90" s="180"/>
      <c r="AC90" s="180"/>
      <c r="AD90" s="180"/>
      <c r="AE90" s="180"/>
    </row>
    <row r="91" s="2" customFormat="1" ht="22.8" customHeight="1">
      <c r="A91" s="39"/>
      <c r="B91" s="40"/>
      <c r="C91" s="100" t="s">
        <v>131</v>
      </c>
      <c r="D91" s="41"/>
      <c r="E91" s="41"/>
      <c r="F91" s="41"/>
      <c r="G91" s="41"/>
      <c r="H91" s="41"/>
      <c r="I91" s="41"/>
      <c r="J91" s="187">
        <f>BK91</f>
        <v>0</v>
      </c>
      <c r="K91" s="41"/>
      <c r="L91" s="45"/>
      <c r="M91" s="96"/>
      <c r="N91" s="188"/>
      <c r="O91" s="97"/>
      <c r="P91" s="189">
        <f>P92+P120+P163</f>
        <v>0</v>
      </c>
      <c r="Q91" s="97"/>
      <c r="R91" s="189">
        <f>R92+R120+R163</f>
        <v>11.959732204</v>
      </c>
      <c r="S91" s="97"/>
      <c r="T91" s="190">
        <f>T92+T120+T163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72</v>
      </c>
      <c r="AU91" s="18" t="s">
        <v>106</v>
      </c>
      <c r="BK91" s="191">
        <f>BK92+BK120+BK163</f>
        <v>0</v>
      </c>
    </row>
    <row r="92" s="12" customFormat="1" ht="25.92" customHeight="1">
      <c r="A92" s="12"/>
      <c r="B92" s="192"/>
      <c r="C92" s="193"/>
      <c r="D92" s="194" t="s">
        <v>72</v>
      </c>
      <c r="E92" s="195" t="s">
        <v>132</v>
      </c>
      <c r="F92" s="195" t="s">
        <v>133</v>
      </c>
      <c r="G92" s="193"/>
      <c r="H92" s="193"/>
      <c r="I92" s="196"/>
      <c r="J92" s="197">
        <f>BK92</f>
        <v>0</v>
      </c>
      <c r="K92" s="193"/>
      <c r="L92" s="198"/>
      <c r="M92" s="199"/>
      <c r="N92" s="200"/>
      <c r="O92" s="200"/>
      <c r="P92" s="201">
        <f>P93+P107+P116</f>
        <v>0</v>
      </c>
      <c r="Q92" s="200"/>
      <c r="R92" s="201">
        <f>R93+R107+R116</f>
        <v>0</v>
      </c>
      <c r="S92" s="200"/>
      <c r="T92" s="202">
        <f>T93+T107+T116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3" t="s">
        <v>81</v>
      </c>
      <c r="AT92" s="204" t="s">
        <v>72</v>
      </c>
      <c r="AU92" s="204" t="s">
        <v>73</v>
      </c>
      <c r="AY92" s="203" t="s">
        <v>134</v>
      </c>
      <c r="BK92" s="205">
        <f>BK93+BK107+BK116</f>
        <v>0</v>
      </c>
    </row>
    <row r="93" s="12" customFormat="1" ht="22.8" customHeight="1">
      <c r="A93" s="12"/>
      <c r="B93" s="192"/>
      <c r="C93" s="193"/>
      <c r="D93" s="194" t="s">
        <v>72</v>
      </c>
      <c r="E93" s="206" t="s">
        <v>81</v>
      </c>
      <c r="F93" s="206" t="s">
        <v>135</v>
      </c>
      <c r="G93" s="193"/>
      <c r="H93" s="193"/>
      <c r="I93" s="196"/>
      <c r="J93" s="207">
        <f>BK93</f>
        <v>0</v>
      </c>
      <c r="K93" s="193"/>
      <c r="L93" s="198"/>
      <c r="M93" s="199"/>
      <c r="N93" s="200"/>
      <c r="O93" s="200"/>
      <c r="P93" s="201">
        <f>SUM(P94:P106)</f>
        <v>0</v>
      </c>
      <c r="Q93" s="200"/>
      <c r="R93" s="201">
        <f>SUM(R94:R106)</f>
        <v>0</v>
      </c>
      <c r="S93" s="200"/>
      <c r="T93" s="202">
        <f>SUM(T94:T106)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3" t="s">
        <v>81</v>
      </c>
      <c r="AT93" s="204" t="s">
        <v>72</v>
      </c>
      <c r="AU93" s="204" t="s">
        <v>81</v>
      </c>
      <c r="AY93" s="203" t="s">
        <v>134</v>
      </c>
      <c r="BK93" s="205">
        <f>SUM(BK94:BK106)</f>
        <v>0</v>
      </c>
    </row>
    <row r="94" s="2" customFormat="1" ht="21.75" customHeight="1">
      <c r="A94" s="39"/>
      <c r="B94" s="40"/>
      <c r="C94" s="208" t="s">
        <v>81</v>
      </c>
      <c r="D94" s="208" t="s">
        <v>136</v>
      </c>
      <c r="E94" s="209" t="s">
        <v>137</v>
      </c>
      <c r="F94" s="210" t="s">
        <v>138</v>
      </c>
      <c r="G94" s="211" t="s">
        <v>139</v>
      </c>
      <c r="H94" s="212">
        <v>6.5199999999999996</v>
      </c>
      <c r="I94" s="213"/>
      <c r="J94" s="214">
        <f>ROUND(I94*H94,2)</f>
        <v>0</v>
      </c>
      <c r="K94" s="215"/>
      <c r="L94" s="45"/>
      <c r="M94" s="216" t="s">
        <v>19</v>
      </c>
      <c r="N94" s="217" t="s">
        <v>44</v>
      </c>
      <c r="O94" s="85"/>
      <c r="P94" s="218">
        <f>O94*H94</f>
        <v>0</v>
      </c>
      <c r="Q94" s="218">
        <v>0</v>
      </c>
      <c r="R94" s="218">
        <f>Q94*H94</f>
        <v>0</v>
      </c>
      <c r="S94" s="218">
        <v>0</v>
      </c>
      <c r="T94" s="219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0" t="s">
        <v>140</v>
      </c>
      <c r="AT94" s="220" t="s">
        <v>136</v>
      </c>
      <c r="AU94" s="220" t="s">
        <v>84</v>
      </c>
      <c r="AY94" s="18" t="s">
        <v>134</v>
      </c>
      <c r="BE94" s="221">
        <f>IF(N94="základní",J94,0)</f>
        <v>0</v>
      </c>
      <c r="BF94" s="221">
        <f>IF(N94="snížená",J94,0)</f>
        <v>0</v>
      </c>
      <c r="BG94" s="221">
        <f>IF(N94="zákl. přenesená",J94,0)</f>
        <v>0</v>
      </c>
      <c r="BH94" s="221">
        <f>IF(N94="sníž. přenesená",J94,0)</f>
        <v>0</v>
      </c>
      <c r="BI94" s="221">
        <f>IF(N94="nulová",J94,0)</f>
        <v>0</v>
      </c>
      <c r="BJ94" s="18" t="s">
        <v>81</v>
      </c>
      <c r="BK94" s="221">
        <f>ROUND(I94*H94,2)</f>
        <v>0</v>
      </c>
      <c r="BL94" s="18" t="s">
        <v>140</v>
      </c>
      <c r="BM94" s="220" t="s">
        <v>141</v>
      </c>
    </row>
    <row r="95" s="2" customFormat="1">
      <c r="A95" s="39"/>
      <c r="B95" s="40"/>
      <c r="C95" s="41"/>
      <c r="D95" s="222" t="s">
        <v>142</v>
      </c>
      <c r="E95" s="41"/>
      <c r="F95" s="223" t="s">
        <v>143</v>
      </c>
      <c r="G95" s="41"/>
      <c r="H95" s="41"/>
      <c r="I95" s="224"/>
      <c r="J95" s="41"/>
      <c r="K95" s="41"/>
      <c r="L95" s="45"/>
      <c r="M95" s="225"/>
      <c r="N95" s="226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142</v>
      </c>
      <c r="AU95" s="18" t="s">
        <v>84</v>
      </c>
    </row>
    <row r="96" s="2" customFormat="1">
      <c r="A96" s="39"/>
      <c r="B96" s="40"/>
      <c r="C96" s="41"/>
      <c r="D96" s="227" t="s">
        <v>144</v>
      </c>
      <c r="E96" s="41"/>
      <c r="F96" s="228" t="s">
        <v>145</v>
      </c>
      <c r="G96" s="41"/>
      <c r="H96" s="41"/>
      <c r="I96" s="224"/>
      <c r="J96" s="41"/>
      <c r="K96" s="41"/>
      <c r="L96" s="45"/>
      <c r="M96" s="225"/>
      <c r="N96" s="226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144</v>
      </c>
      <c r="AU96" s="18" t="s">
        <v>84</v>
      </c>
    </row>
    <row r="97" s="13" customFormat="1">
      <c r="A97" s="13"/>
      <c r="B97" s="229"/>
      <c r="C97" s="230"/>
      <c r="D97" s="222" t="s">
        <v>146</v>
      </c>
      <c r="E97" s="231" t="s">
        <v>19</v>
      </c>
      <c r="F97" s="232" t="s">
        <v>147</v>
      </c>
      <c r="G97" s="230"/>
      <c r="H97" s="233">
        <v>5.5199999999999996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9" t="s">
        <v>146</v>
      </c>
      <c r="AU97" s="239" t="s">
        <v>84</v>
      </c>
      <c r="AV97" s="13" t="s">
        <v>84</v>
      </c>
      <c r="AW97" s="13" t="s">
        <v>33</v>
      </c>
      <c r="AX97" s="13" t="s">
        <v>73</v>
      </c>
      <c r="AY97" s="239" t="s">
        <v>134</v>
      </c>
    </row>
    <row r="98" s="13" customFormat="1">
      <c r="A98" s="13"/>
      <c r="B98" s="229"/>
      <c r="C98" s="230"/>
      <c r="D98" s="222" t="s">
        <v>146</v>
      </c>
      <c r="E98" s="231" t="s">
        <v>19</v>
      </c>
      <c r="F98" s="232" t="s">
        <v>81</v>
      </c>
      <c r="G98" s="230"/>
      <c r="H98" s="233">
        <v>1</v>
      </c>
      <c r="I98" s="234"/>
      <c r="J98" s="230"/>
      <c r="K98" s="230"/>
      <c r="L98" s="235"/>
      <c r="M98" s="236"/>
      <c r="N98" s="237"/>
      <c r="O98" s="237"/>
      <c r="P98" s="237"/>
      <c r="Q98" s="237"/>
      <c r="R98" s="237"/>
      <c r="S98" s="237"/>
      <c r="T98" s="23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9" t="s">
        <v>146</v>
      </c>
      <c r="AU98" s="239" t="s">
        <v>84</v>
      </c>
      <c r="AV98" s="13" t="s">
        <v>84</v>
      </c>
      <c r="AW98" s="13" t="s">
        <v>33</v>
      </c>
      <c r="AX98" s="13" t="s">
        <v>73</v>
      </c>
      <c r="AY98" s="239" t="s">
        <v>134</v>
      </c>
    </row>
    <row r="99" s="2" customFormat="1" ht="24.15" customHeight="1">
      <c r="A99" s="39"/>
      <c r="B99" s="40"/>
      <c r="C99" s="208" t="s">
        <v>84</v>
      </c>
      <c r="D99" s="208" t="s">
        <v>136</v>
      </c>
      <c r="E99" s="209" t="s">
        <v>148</v>
      </c>
      <c r="F99" s="210" t="s">
        <v>149</v>
      </c>
      <c r="G99" s="211" t="s">
        <v>139</v>
      </c>
      <c r="H99" s="212">
        <v>130.40000000000001</v>
      </c>
      <c r="I99" s="213"/>
      <c r="J99" s="214">
        <f>ROUND(I99*H99,2)</f>
        <v>0</v>
      </c>
      <c r="K99" s="215"/>
      <c r="L99" s="45"/>
      <c r="M99" s="216" t="s">
        <v>19</v>
      </c>
      <c r="N99" s="217" t="s">
        <v>44</v>
      </c>
      <c r="O99" s="85"/>
      <c r="P99" s="218">
        <f>O99*H99</f>
        <v>0</v>
      </c>
      <c r="Q99" s="218">
        <v>0</v>
      </c>
      <c r="R99" s="218">
        <f>Q99*H99</f>
        <v>0</v>
      </c>
      <c r="S99" s="218">
        <v>0</v>
      </c>
      <c r="T99" s="21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0" t="s">
        <v>140</v>
      </c>
      <c r="AT99" s="220" t="s">
        <v>136</v>
      </c>
      <c r="AU99" s="220" t="s">
        <v>84</v>
      </c>
      <c r="AY99" s="18" t="s">
        <v>134</v>
      </c>
      <c r="BE99" s="221">
        <f>IF(N99="základní",J99,0)</f>
        <v>0</v>
      </c>
      <c r="BF99" s="221">
        <f>IF(N99="snížená",J99,0)</f>
        <v>0</v>
      </c>
      <c r="BG99" s="221">
        <f>IF(N99="zákl. přenesená",J99,0)</f>
        <v>0</v>
      </c>
      <c r="BH99" s="221">
        <f>IF(N99="sníž. přenesená",J99,0)</f>
        <v>0</v>
      </c>
      <c r="BI99" s="221">
        <f>IF(N99="nulová",J99,0)</f>
        <v>0</v>
      </c>
      <c r="BJ99" s="18" t="s">
        <v>81</v>
      </c>
      <c r="BK99" s="221">
        <f>ROUND(I99*H99,2)</f>
        <v>0</v>
      </c>
      <c r="BL99" s="18" t="s">
        <v>140</v>
      </c>
      <c r="BM99" s="220" t="s">
        <v>150</v>
      </c>
    </row>
    <row r="100" s="2" customFormat="1">
      <c r="A100" s="39"/>
      <c r="B100" s="40"/>
      <c r="C100" s="41"/>
      <c r="D100" s="222" t="s">
        <v>142</v>
      </c>
      <c r="E100" s="41"/>
      <c r="F100" s="223" t="s">
        <v>151</v>
      </c>
      <c r="G100" s="41"/>
      <c r="H100" s="41"/>
      <c r="I100" s="224"/>
      <c r="J100" s="41"/>
      <c r="K100" s="41"/>
      <c r="L100" s="45"/>
      <c r="M100" s="225"/>
      <c r="N100" s="226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142</v>
      </c>
      <c r="AU100" s="18" t="s">
        <v>84</v>
      </c>
    </row>
    <row r="101" s="2" customFormat="1">
      <c r="A101" s="39"/>
      <c r="B101" s="40"/>
      <c r="C101" s="41"/>
      <c r="D101" s="227" t="s">
        <v>144</v>
      </c>
      <c r="E101" s="41"/>
      <c r="F101" s="228" t="s">
        <v>152</v>
      </c>
      <c r="G101" s="41"/>
      <c r="H101" s="41"/>
      <c r="I101" s="224"/>
      <c r="J101" s="41"/>
      <c r="K101" s="41"/>
      <c r="L101" s="45"/>
      <c r="M101" s="225"/>
      <c r="N101" s="226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144</v>
      </c>
      <c r="AU101" s="18" t="s">
        <v>84</v>
      </c>
    </row>
    <row r="102" s="13" customFormat="1">
      <c r="A102" s="13"/>
      <c r="B102" s="229"/>
      <c r="C102" s="230"/>
      <c r="D102" s="222" t="s">
        <v>146</v>
      </c>
      <c r="E102" s="231" t="s">
        <v>19</v>
      </c>
      <c r="F102" s="232" t="s">
        <v>153</v>
      </c>
      <c r="G102" s="230"/>
      <c r="H102" s="233">
        <v>130.40000000000001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9" t="s">
        <v>146</v>
      </c>
      <c r="AU102" s="239" t="s">
        <v>84</v>
      </c>
      <c r="AV102" s="13" t="s">
        <v>84</v>
      </c>
      <c r="AW102" s="13" t="s">
        <v>33</v>
      </c>
      <c r="AX102" s="13" t="s">
        <v>81</v>
      </c>
      <c r="AY102" s="239" t="s">
        <v>134</v>
      </c>
    </row>
    <row r="103" s="2" customFormat="1" ht="16.5" customHeight="1">
      <c r="A103" s="39"/>
      <c r="B103" s="40"/>
      <c r="C103" s="208" t="s">
        <v>154</v>
      </c>
      <c r="D103" s="208" t="s">
        <v>136</v>
      </c>
      <c r="E103" s="209" t="s">
        <v>155</v>
      </c>
      <c r="F103" s="210" t="s">
        <v>156</v>
      </c>
      <c r="G103" s="211" t="s">
        <v>157</v>
      </c>
      <c r="H103" s="212">
        <v>6.5199999999999996</v>
      </c>
      <c r="I103" s="213"/>
      <c r="J103" s="214">
        <f>ROUND(I103*H103,2)</f>
        <v>0</v>
      </c>
      <c r="K103" s="215"/>
      <c r="L103" s="45"/>
      <c r="M103" s="216" t="s">
        <v>19</v>
      </c>
      <c r="N103" s="217" t="s">
        <v>44</v>
      </c>
      <c r="O103" s="85"/>
      <c r="P103" s="218">
        <f>O103*H103</f>
        <v>0</v>
      </c>
      <c r="Q103" s="218">
        <v>0</v>
      </c>
      <c r="R103" s="218">
        <f>Q103*H103</f>
        <v>0</v>
      </c>
      <c r="S103" s="218">
        <v>0</v>
      </c>
      <c r="T103" s="219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0" t="s">
        <v>158</v>
      </c>
      <c r="AT103" s="220" t="s">
        <v>136</v>
      </c>
      <c r="AU103" s="220" t="s">
        <v>84</v>
      </c>
      <c r="AY103" s="18" t="s">
        <v>134</v>
      </c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18" t="s">
        <v>81</v>
      </c>
      <c r="BK103" s="221">
        <f>ROUND(I103*H103,2)</f>
        <v>0</v>
      </c>
      <c r="BL103" s="18" t="s">
        <v>158</v>
      </c>
      <c r="BM103" s="220" t="s">
        <v>159</v>
      </c>
    </row>
    <row r="104" s="2" customFormat="1">
      <c r="A104" s="39"/>
      <c r="B104" s="40"/>
      <c r="C104" s="41"/>
      <c r="D104" s="222" t="s">
        <v>142</v>
      </c>
      <c r="E104" s="41"/>
      <c r="F104" s="223" t="s">
        <v>160</v>
      </c>
      <c r="G104" s="41"/>
      <c r="H104" s="41"/>
      <c r="I104" s="224"/>
      <c r="J104" s="41"/>
      <c r="K104" s="41"/>
      <c r="L104" s="45"/>
      <c r="M104" s="225"/>
      <c r="N104" s="226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142</v>
      </c>
      <c r="AU104" s="18" t="s">
        <v>84</v>
      </c>
    </row>
    <row r="105" s="2" customFormat="1">
      <c r="A105" s="39"/>
      <c r="B105" s="40"/>
      <c r="C105" s="41"/>
      <c r="D105" s="227" t="s">
        <v>144</v>
      </c>
      <c r="E105" s="41"/>
      <c r="F105" s="228" t="s">
        <v>161</v>
      </c>
      <c r="G105" s="41"/>
      <c r="H105" s="41"/>
      <c r="I105" s="224"/>
      <c r="J105" s="41"/>
      <c r="K105" s="41"/>
      <c r="L105" s="45"/>
      <c r="M105" s="225"/>
      <c r="N105" s="226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144</v>
      </c>
      <c r="AU105" s="18" t="s">
        <v>84</v>
      </c>
    </row>
    <row r="106" s="13" customFormat="1">
      <c r="A106" s="13"/>
      <c r="B106" s="229"/>
      <c r="C106" s="230"/>
      <c r="D106" s="222" t="s">
        <v>146</v>
      </c>
      <c r="E106" s="231" t="s">
        <v>19</v>
      </c>
      <c r="F106" s="232" t="s">
        <v>162</v>
      </c>
      <c r="G106" s="230"/>
      <c r="H106" s="233">
        <v>6.5199999999999996</v>
      </c>
      <c r="I106" s="234"/>
      <c r="J106" s="230"/>
      <c r="K106" s="230"/>
      <c r="L106" s="235"/>
      <c r="M106" s="236"/>
      <c r="N106" s="237"/>
      <c r="O106" s="237"/>
      <c r="P106" s="237"/>
      <c r="Q106" s="237"/>
      <c r="R106" s="237"/>
      <c r="S106" s="237"/>
      <c r="T106" s="23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9" t="s">
        <v>146</v>
      </c>
      <c r="AU106" s="239" t="s">
        <v>84</v>
      </c>
      <c r="AV106" s="13" t="s">
        <v>84</v>
      </c>
      <c r="AW106" s="13" t="s">
        <v>33</v>
      </c>
      <c r="AX106" s="13" t="s">
        <v>81</v>
      </c>
      <c r="AY106" s="239" t="s">
        <v>134</v>
      </c>
    </row>
    <row r="107" s="12" customFormat="1" ht="22.8" customHeight="1">
      <c r="A107" s="12"/>
      <c r="B107" s="192"/>
      <c r="C107" s="193"/>
      <c r="D107" s="194" t="s">
        <v>72</v>
      </c>
      <c r="E107" s="206" t="s">
        <v>163</v>
      </c>
      <c r="F107" s="206" t="s">
        <v>164</v>
      </c>
      <c r="G107" s="193"/>
      <c r="H107" s="193"/>
      <c r="I107" s="196"/>
      <c r="J107" s="207">
        <f>BK107</f>
        <v>0</v>
      </c>
      <c r="K107" s="193"/>
      <c r="L107" s="198"/>
      <c r="M107" s="199"/>
      <c r="N107" s="200"/>
      <c r="O107" s="200"/>
      <c r="P107" s="201">
        <f>P108</f>
        <v>0</v>
      </c>
      <c r="Q107" s="200"/>
      <c r="R107" s="201">
        <f>R108</f>
        <v>0</v>
      </c>
      <c r="S107" s="200"/>
      <c r="T107" s="202">
        <f>T108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3" t="s">
        <v>81</v>
      </c>
      <c r="AT107" s="204" t="s">
        <v>72</v>
      </c>
      <c r="AU107" s="204" t="s">
        <v>81</v>
      </c>
      <c r="AY107" s="203" t="s">
        <v>134</v>
      </c>
      <c r="BK107" s="205">
        <f>BK108</f>
        <v>0</v>
      </c>
    </row>
    <row r="108" s="12" customFormat="1" ht="20.88" customHeight="1">
      <c r="A108" s="12"/>
      <c r="B108" s="192"/>
      <c r="C108" s="193"/>
      <c r="D108" s="194" t="s">
        <v>72</v>
      </c>
      <c r="E108" s="206" t="s">
        <v>165</v>
      </c>
      <c r="F108" s="206" t="s">
        <v>166</v>
      </c>
      <c r="G108" s="193"/>
      <c r="H108" s="193"/>
      <c r="I108" s="196"/>
      <c r="J108" s="207">
        <f>BK108</f>
        <v>0</v>
      </c>
      <c r="K108" s="193"/>
      <c r="L108" s="198"/>
      <c r="M108" s="199"/>
      <c r="N108" s="200"/>
      <c r="O108" s="200"/>
      <c r="P108" s="201">
        <f>SUM(P109:P115)</f>
        <v>0</v>
      </c>
      <c r="Q108" s="200"/>
      <c r="R108" s="201">
        <f>SUM(R109:R115)</f>
        <v>0</v>
      </c>
      <c r="S108" s="200"/>
      <c r="T108" s="202">
        <f>SUM(T109:T115)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3" t="s">
        <v>81</v>
      </c>
      <c r="AT108" s="204" t="s">
        <v>72</v>
      </c>
      <c r="AU108" s="204" t="s">
        <v>84</v>
      </c>
      <c r="AY108" s="203" t="s">
        <v>134</v>
      </c>
      <c r="BK108" s="205">
        <f>SUM(BK109:BK115)</f>
        <v>0</v>
      </c>
    </row>
    <row r="109" s="2" customFormat="1" ht="16.5" customHeight="1">
      <c r="A109" s="39"/>
      <c r="B109" s="40"/>
      <c r="C109" s="208" t="s">
        <v>158</v>
      </c>
      <c r="D109" s="208" t="s">
        <v>136</v>
      </c>
      <c r="E109" s="209" t="s">
        <v>167</v>
      </c>
      <c r="F109" s="210" t="s">
        <v>168</v>
      </c>
      <c r="G109" s="211" t="s">
        <v>169</v>
      </c>
      <c r="H109" s="212">
        <v>60</v>
      </c>
      <c r="I109" s="213"/>
      <c r="J109" s="214">
        <f>ROUND(I109*H109,2)</f>
        <v>0</v>
      </c>
      <c r="K109" s="215"/>
      <c r="L109" s="45"/>
      <c r="M109" s="216" t="s">
        <v>19</v>
      </c>
      <c r="N109" s="217" t="s">
        <v>44</v>
      </c>
      <c r="O109" s="85"/>
      <c r="P109" s="218">
        <f>O109*H109</f>
        <v>0</v>
      </c>
      <c r="Q109" s="218">
        <v>0</v>
      </c>
      <c r="R109" s="218">
        <f>Q109*H109</f>
        <v>0</v>
      </c>
      <c r="S109" s="218">
        <v>0</v>
      </c>
      <c r="T109" s="21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0" t="s">
        <v>158</v>
      </c>
      <c r="AT109" s="220" t="s">
        <v>136</v>
      </c>
      <c r="AU109" s="220" t="s">
        <v>154</v>
      </c>
      <c r="AY109" s="18" t="s">
        <v>134</v>
      </c>
      <c r="BE109" s="221">
        <f>IF(N109="základní",J109,0)</f>
        <v>0</v>
      </c>
      <c r="BF109" s="221">
        <f>IF(N109="snížená",J109,0)</f>
        <v>0</v>
      </c>
      <c r="BG109" s="221">
        <f>IF(N109="zákl. přenesená",J109,0)</f>
        <v>0</v>
      </c>
      <c r="BH109" s="221">
        <f>IF(N109="sníž. přenesená",J109,0)</f>
        <v>0</v>
      </c>
      <c r="BI109" s="221">
        <f>IF(N109="nulová",J109,0)</f>
        <v>0</v>
      </c>
      <c r="BJ109" s="18" t="s">
        <v>81</v>
      </c>
      <c r="BK109" s="221">
        <f>ROUND(I109*H109,2)</f>
        <v>0</v>
      </c>
      <c r="BL109" s="18" t="s">
        <v>158</v>
      </c>
      <c r="BM109" s="220" t="s">
        <v>170</v>
      </c>
    </row>
    <row r="110" s="2" customFormat="1">
      <c r="A110" s="39"/>
      <c r="B110" s="40"/>
      <c r="C110" s="41"/>
      <c r="D110" s="222" t="s">
        <v>142</v>
      </c>
      <c r="E110" s="41"/>
      <c r="F110" s="223" t="s">
        <v>171</v>
      </c>
      <c r="G110" s="41"/>
      <c r="H110" s="41"/>
      <c r="I110" s="224"/>
      <c r="J110" s="41"/>
      <c r="K110" s="41"/>
      <c r="L110" s="45"/>
      <c r="M110" s="225"/>
      <c r="N110" s="226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142</v>
      </c>
      <c r="AU110" s="18" t="s">
        <v>154</v>
      </c>
    </row>
    <row r="111" s="2" customFormat="1">
      <c r="A111" s="39"/>
      <c r="B111" s="40"/>
      <c r="C111" s="41"/>
      <c r="D111" s="222" t="s">
        <v>172</v>
      </c>
      <c r="E111" s="41"/>
      <c r="F111" s="240" t="s">
        <v>173</v>
      </c>
      <c r="G111" s="41"/>
      <c r="H111" s="41"/>
      <c r="I111" s="224"/>
      <c r="J111" s="41"/>
      <c r="K111" s="41"/>
      <c r="L111" s="45"/>
      <c r="M111" s="225"/>
      <c r="N111" s="226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172</v>
      </c>
      <c r="AU111" s="18" t="s">
        <v>154</v>
      </c>
    </row>
    <row r="112" s="13" customFormat="1">
      <c r="A112" s="13"/>
      <c r="B112" s="229"/>
      <c r="C112" s="230"/>
      <c r="D112" s="222" t="s">
        <v>146</v>
      </c>
      <c r="E112" s="231" t="s">
        <v>19</v>
      </c>
      <c r="F112" s="232" t="s">
        <v>174</v>
      </c>
      <c r="G112" s="230"/>
      <c r="H112" s="233">
        <v>60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9" t="s">
        <v>146</v>
      </c>
      <c r="AU112" s="239" t="s">
        <v>154</v>
      </c>
      <c r="AV112" s="13" t="s">
        <v>84</v>
      </c>
      <c r="AW112" s="13" t="s">
        <v>33</v>
      </c>
      <c r="AX112" s="13" t="s">
        <v>81</v>
      </c>
      <c r="AY112" s="239" t="s">
        <v>134</v>
      </c>
    </row>
    <row r="113" s="2" customFormat="1" ht="16.5" customHeight="1">
      <c r="A113" s="39"/>
      <c r="B113" s="40"/>
      <c r="C113" s="208" t="s">
        <v>175</v>
      </c>
      <c r="D113" s="208" t="s">
        <v>136</v>
      </c>
      <c r="E113" s="209" t="s">
        <v>176</v>
      </c>
      <c r="F113" s="210" t="s">
        <v>177</v>
      </c>
      <c r="G113" s="211" t="s">
        <v>169</v>
      </c>
      <c r="H113" s="212">
        <v>60</v>
      </c>
      <c r="I113" s="213"/>
      <c r="J113" s="214">
        <f>ROUND(I113*H113,2)</f>
        <v>0</v>
      </c>
      <c r="K113" s="215"/>
      <c r="L113" s="45"/>
      <c r="M113" s="216" t="s">
        <v>19</v>
      </c>
      <c r="N113" s="217" t="s">
        <v>44</v>
      </c>
      <c r="O113" s="85"/>
      <c r="P113" s="218">
        <f>O113*H113</f>
        <v>0</v>
      </c>
      <c r="Q113" s="218">
        <v>0</v>
      </c>
      <c r="R113" s="218">
        <f>Q113*H113</f>
        <v>0</v>
      </c>
      <c r="S113" s="218">
        <v>0</v>
      </c>
      <c r="T113" s="219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0" t="s">
        <v>158</v>
      </c>
      <c r="AT113" s="220" t="s">
        <v>136</v>
      </c>
      <c r="AU113" s="220" t="s">
        <v>154</v>
      </c>
      <c r="AY113" s="18" t="s">
        <v>134</v>
      </c>
      <c r="BE113" s="221">
        <f>IF(N113="základní",J113,0)</f>
        <v>0</v>
      </c>
      <c r="BF113" s="221">
        <f>IF(N113="snížená",J113,0)</f>
        <v>0</v>
      </c>
      <c r="BG113" s="221">
        <f>IF(N113="zákl. přenesená",J113,0)</f>
        <v>0</v>
      </c>
      <c r="BH113" s="221">
        <f>IF(N113="sníž. přenesená",J113,0)</f>
        <v>0</v>
      </c>
      <c r="BI113" s="221">
        <f>IF(N113="nulová",J113,0)</f>
        <v>0</v>
      </c>
      <c r="BJ113" s="18" t="s">
        <v>81</v>
      </c>
      <c r="BK113" s="221">
        <f>ROUND(I113*H113,2)</f>
        <v>0</v>
      </c>
      <c r="BL113" s="18" t="s">
        <v>158</v>
      </c>
      <c r="BM113" s="220" t="s">
        <v>178</v>
      </c>
    </row>
    <row r="114" s="2" customFormat="1">
      <c r="A114" s="39"/>
      <c r="B114" s="40"/>
      <c r="C114" s="41"/>
      <c r="D114" s="222" t="s">
        <v>142</v>
      </c>
      <c r="E114" s="41"/>
      <c r="F114" s="223" t="s">
        <v>179</v>
      </c>
      <c r="G114" s="41"/>
      <c r="H114" s="41"/>
      <c r="I114" s="224"/>
      <c r="J114" s="41"/>
      <c r="K114" s="41"/>
      <c r="L114" s="45"/>
      <c r="M114" s="225"/>
      <c r="N114" s="226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142</v>
      </c>
      <c r="AU114" s="18" t="s">
        <v>154</v>
      </c>
    </row>
    <row r="115" s="2" customFormat="1">
      <c r="A115" s="39"/>
      <c r="B115" s="40"/>
      <c r="C115" s="41"/>
      <c r="D115" s="222" t="s">
        <v>172</v>
      </c>
      <c r="E115" s="41"/>
      <c r="F115" s="240" t="s">
        <v>173</v>
      </c>
      <c r="G115" s="41"/>
      <c r="H115" s="41"/>
      <c r="I115" s="224"/>
      <c r="J115" s="41"/>
      <c r="K115" s="41"/>
      <c r="L115" s="45"/>
      <c r="M115" s="225"/>
      <c r="N115" s="226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172</v>
      </c>
      <c r="AU115" s="18" t="s">
        <v>154</v>
      </c>
    </row>
    <row r="116" s="12" customFormat="1" ht="22.8" customHeight="1">
      <c r="A116" s="12"/>
      <c r="B116" s="192"/>
      <c r="C116" s="193"/>
      <c r="D116" s="194" t="s">
        <v>72</v>
      </c>
      <c r="E116" s="206" t="s">
        <v>180</v>
      </c>
      <c r="F116" s="206" t="s">
        <v>166</v>
      </c>
      <c r="G116" s="193"/>
      <c r="H116" s="193"/>
      <c r="I116" s="196"/>
      <c r="J116" s="207">
        <f>BK116</f>
        <v>0</v>
      </c>
      <c r="K116" s="193"/>
      <c r="L116" s="198"/>
      <c r="M116" s="199"/>
      <c r="N116" s="200"/>
      <c r="O116" s="200"/>
      <c r="P116" s="201">
        <f>SUM(P117:P119)</f>
        <v>0</v>
      </c>
      <c r="Q116" s="200"/>
      <c r="R116" s="201">
        <f>SUM(R117:R119)</f>
        <v>0</v>
      </c>
      <c r="S116" s="200"/>
      <c r="T116" s="202">
        <f>SUM(T117:T119)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3" t="s">
        <v>81</v>
      </c>
      <c r="AT116" s="204" t="s">
        <v>72</v>
      </c>
      <c r="AU116" s="204" t="s">
        <v>81</v>
      </c>
      <c r="AY116" s="203" t="s">
        <v>134</v>
      </c>
      <c r="BK116" s="205">
        <f>SUM(BK117:BK119)</f>
        <v>0</v>
      </c>
    </row>
    <row r="117" s="2" customFormat="1" ht="16.5" customHeight="1">
      <c r="A117" s="39"/>
      <c r="B117" s="40"/>
      <c r="C117" s="208" t="s">
        <v>181</v>
      </c>
      <c r="D117" s="208" t="s">
        <v>136</v>
      </c>
      <c r="E117" s="209" t="s">
        <v>182</v>
      </c>
      <c r="F117" s="210" t="s">
        <v>183</v>
      </c>
      <c r="G117" s="211" t="s">
        <v>157</v>
      </c>
      <c r="H117" s="212">
        <v>23</v>
      </c>
      <c r="I117" s="213"/>
      <c r="J117" s="214">
        <f>ROUND(I117*H117,2)</f>
        <v>0</v>
      </c>
      <c r="K117" s="215"/>
      <c r="L117" s="45"/>
      <c r="M117" s="216" t="s">
        <v>19</v>
      </c>
      <c r="N117" s="217" t="s">
        <v>44</v>
      </c>
      <c r="O117" s="85"/>
      <c r="P117" s="218">
        <f>O117*H117</f>
        <v>0</v>
      </c>
      <c r="Q117" s="218">
        <v>0</v>
      </c>
      <c r="R117" s="218">
        <f>Q117*H117</f>
        <v>0</v>
      </c>
      <c r="S117" s="218">
        <v>0</v>
      </c>
      <c r="T117" s="219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0" t="s">
        <v>158</v>
      </c>
      <c r="AT117" s="220" t="s">
        <v>136</v>
      </c>
      <c r="AU117" s="220" t="s">
        <v>84</v>
      </c>
      <c r="AY117" s="18" t="s">
        <v>134</v>
      </c>
      <c r="BE117" s="221">
        <f>IF(N117="základní",J117,0)</f>
        <v>0</v>
      </c>
      <c r="BF117" s="221">
        <f>IF(N117="snížená",J117,0)</f>
        <v>0</v>
      </c>
      <c r="BG117" s="221">
        <f>IF(N117="zákl. přenesená",J117,0)</f>
        <v>0</v>
      </c>
      <c r="BH117" s="221">
        <f>IF(N117="sníž. přenesená",J117,0)</f>
        <v>0</v>
      </c>
      <c r="BI117" s="221">
        <f>IF(N117="nulová",J117,0)</f>
        <v>0</v>
      </c>
      <c r="BJ117" s="18" t="s">
        <v>81</v>
      </c>
      <c r="BK117" s="221">
        <f>ROUND(I117*H117,2)</f>
        <v>0</v>
      </c>
      <c r="BL117" s="18" t="s">
        <v>158</v>
      </c>
      <c r="BM117" s="220" t="s">
        <v>184</v>
      </c>
    </row>
    <row r="118" s="2" customFormat="1">
      <c r="A118" s="39"/>
      <c r="B118" s="40"/>
      <c r="C118" s="41"/>
      <c r="D118" s="222" t="s">
        <v>142</v>
      </c>
      <c r="E118" s="41"/>
      <c r="F118" s="223" t="s">
        <v>183</v>
      </c>
      <c r="G118" s="41"/>
      <c r="H118" s="41"/>
      <c r="I118" s="224"/>
      <c r="J118" s="41"/>
      <c r="K118" s="41"/>
      <c r="L118" s="45"/>
      <c r="M118" s="225"/>
      <c r="N118" s="226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142</v>
      </c>
      <c r="AU118" s="18" t="s">
        <v>84</v>
      </c>
    </row>
    <row r="119" s="13" customFormat="1">
      <c r="A119" s="13"/>
      <c r="B119" s="229"/>
      <c r="C119" s="230"/>
      <c r="D119" s="222" t="s">
        <v>146</v>
      </c>
      <c r="E119" s="231" t="s">
        <v>19</v>
      </c>
      <c r="F119" s="232" t="s">
        <v>185</v>
      </c>
      <c r="G119" s="230"/>
      <c r="H119" s="233">
        <v>23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9" t="s">
        <v>146</v>
      </c>
      <c r="AU119" s="239" t="s">
        <v>84</v>
      </c>
      <c r="AV119" s="13" t="s">
        <v>84</v>
      </c>
      <c r="AW119" s="13" t="s">
        <v>33</v>
      </c>
      <c r="AX119" s="13" t="s">
        <v>81</v>
      </c>
      <c r="AY119" s="239" t="s">
        <v>134</v>
      </c>
    </row>
    <row r="120" s="12" customFormat="1" ht="25.92" customHeight="1">
      <c r="A120" s="12"/>
      <c r="B120" s="192"/>
      <c r="C120" s="193"/>
      <c r="D120" s="194" t="s">
        <v>72</v>
      </c>
      <c r="E120" s="195" t="s">
        <v>186</v>
      </c>
      <c r="F120" s="195" t="s">
        <v>187</v>
      </c>
      <c r="G120" s="193"/>
      <c r="H120" s="193"/>
      <c r="I120" s="196"/>
      <c r="J120" s="197">
        <f>BK120</f>
        <v>0</v>
      </c>
      <c r="K120" s="193"/>
      <c r="L120" s="198"/>
      <c r="M120" s="199"/>
      <c r="N120" s="200"/>
      <c r="O120" s="200"/>
      <c r="P120" s="201">
        <f>P121+P141+P145</f>
        <v>0</v>
      </c>
      <c r="Q120" s="200"/>
      <c r="R120" s="201">
        <f>R121+R141+R145</f>
        <v>0.19331200000000001</v>
      </c>
      <c r="S120" s="200"/>
      <c r="T120" s="202">
        <f>T121+T141+T145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3" t="s">
        <v>84</v>
      </c>
      <c r="AT120" s="204" t="s">
        <v>72</v>
      </c>
      <c r="AU120" s="204" t="s">
        <v>73</v>
      </c>
      <c r="AY120" s="203" t="s">
        <v>134</v>
      </c>
      <c r="BK120" s="205">
        <f>BK121+BK141+BK145</f>
        <v>0</v>
      </c>
    </row>
    <row r="121" s="12" customFormat="1" ht="22.8" customHeight="1">
      <c r="A121" s="12"/>
      <c r="B121" s="192"/>
      <c r="C121" s="193"/>
      <c r="D121" s="194" t="s">
        <v>72</v>
      </c>
      <c r="E121" s="206" t="s">
        <v>188</v>
      </c>
      <c r="F121" s="206" t="s">
        <v>189</v>
      </c>
      <c r="G121" s="193"/>
      <c r="H121" s="193"/>
      <c r="I121" s="196"/>
      <c r="J121" s="207">
        <f>BK121</f>
        <v>0</v>
      </c>
      <c r="K121" s="193"/>
      <c r="L121" s="198"/>
      <c r="M121" s="199"/>
      <c r="N121" s="200"/>
      <c r="O121" s="200"/>
      <c r="P121" s="201">
        <f>SUM(P122:P140)</f>
        <v>0</v>
      </c>
      <c r="Q121" s="200"/>
      <c r="R121" s="201">
        <f>SUM(R122:R140)</f>
        <v>0.057312000000000002</v>
      </c>
      <c r="S121" s="200"/>
      <c r="T121" s="202">
        <f>SUM(T122:T140)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3" t="s">
        <v>84</v>
      </c>
      <c r="AT121" s="204" t="s">
        <v>72</v>
      </c>
      <c r="AU121" s="204" t="s">
        <v>81</v>
      </c>
      <c r="AY121" s="203" t="s">
        <v>134</v>
      </c>
      <c r="BK121" s="205">
        <f>SUM(BK122:BK140)</f>
        <v>0</v>
      </c>
    </row>
    <row r="122" s="2" customFormat="1" ht="16.5" customHeight="1">
      <c r="A122" s="39"/>
      <c r="B122" s="40"/>
      <c r="C122" s="208" t="s">
        <v>190</v>
      </c>
      <c r="D122" s="208" t="s">
        <v>136</v>
      </c>
      <c r="E122" s="209" t="s">
        <v>191</v>
      </c>
      <c r="F122" s="210" t="s">
        <v>192</v>
      </c>
      <c r="G122" s="211" t="s">
        <v>193</v>
      </c>
      <c r="H122" s="212">
        <v>24</v>
      </c>
      <c r="I122" s="213"/>
      <c r="J122" s="214">
        <f>ROUND(I122*H122,2)</f>
        <v>0</v>
      </c>
      <c r="K122" s="215"/>
      <c r="L122" s="45"/>
      <c r="M122" s="216" t="s">
        <v>19</v>
      </c>
      <c r="N122" s="217" t="s">
        <v>44</v>
      </c>
      <c r="O122" s="85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0" t="s">
        <v>194</v>
      </c>
      <c r="AT122" s="220" t="s">
        <v>136</v>
      </c>
      <c r="AU122" s="220" t="s">
        <v>84</v>
      </c>
      <c r="AY122" s="18" t="s">
        <v>134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8" t="s">
        <v>81</v>
      </c>
      <c r="BK122" s="221">
        <f>ROUND(I122*H122,2)</f>
        <v>0</v>
      </c>
      <c r="BL122" s="18" t="s">
        <v>194</v>
      </c>
      <c r="BM122" s="220" t="s">
        <v>195</v>
      </c>
    </row>
    <row r="123" s="2" customFormat="1">
      <c r="A123" s="39"/>
      <c r="B123" s="40"/>
      <c r="C123" s="41"/>
      <c r="D123" s="222" t="s">
        <v>142</v>
      </c>
      <c r="E123" s="41"/>
      <c r="F123" s="223" t="s">
        <v>196</v>
      </c>
      <c r="G123" s="41"/>
      <c r="H123" s="41"/>
      <c r="I123" s="224"/>
      <c r="J123" s="41"/>
      <c r="K123" s="41"/>
      <c r="L123" s="45"/>
      <c r="M123" s="225"/>
      <c r="N123" s="226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142</v>
      </c>
      <c r="AU123" s="18" t="s">
        <v>84</v>
      </c>
    </row>
    <row r="124" s="2" customFormat="1">
      <c r="A124" s="39"/>
      <c r="B124" s="40"/>
      <c r="C124" s="41"/>
      <c r="D124" s="227" t="s">
        <v>144</v>
      </c>
      <c r="E124" s="41"/>
      <c r="F124" s="228" t="s">
        <v>197</v>
      </c>
      <c r="G124" s="41"/>
      <c r="H124" s="41"/>
      <c r="I124" s="224"/>
      <c r="J124" s="41"/>
      <c r="K124" s="41"/>
      <c r="L124" s="45"/>
      <c r="M124" s="225"/>
      <c r="N124" s="226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144</v>
      </c>
      <c r="AU124" s="18" t="s">
        <v>84</v>
      </c>
    </row>
    <row r="125" s="13" customFormat="1">
      <c r="A125" s="13"/>
      <c r="B125" s="229"/>
      <c r="C125" s="230"/>
      <c r="D125" s="222" t="s">
        <v>146</v>
      </c>
      <c r="E125" s="231" t="s">
        <v>19</v>
      </c>
      <c r="F125" s="232" t="s">
        <v>198</v>
      </c>
      <c r="G125" s="230"/>
      <c r="H125" s="233">
        <v>24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9" t="s">
        <v>146</v>
      </c>
      <c r="AU125" s="239" t="s">
        <v>84</v>
      </c>
      <c r="AV125" s="13" t="s">
        <v>84</v>
      </c>
      <c r="AW125" s="13" t="s">
        <v>33</v>
      </c>
      <c r="AX125" s="13" t="s">
        <v>81</v>
      </c>
      <c r="AY125" s="239" t="s">
        <v>134</v>
      </c>
    </row>
    <row r="126" s="2" customFormat="1" ht="16.5" customHeight="1">
      <c r="A126" s="39"/>
      <c r="B126" s="40"/>
      <c r="C126" s="241" t="s">
        <v>199</v>
      </c>
      <c r="D126" s="241" t="s">
        <v>200</v>
      </c>
      <c r="E126" s="242" t="s">
        <v>201</v>
      </c>
      <c r="F126" s="243" t="s">
        <v>202</v>
      </c>
      <c r="G126" s="244" t="s">
        <v>193</v>
      </c>
      <c r="H126" s="245">
        <v>27.600000000000001</v>
      </c>
      <c r="I126" s="246"/>
      <c r="J126" s="247">
        <f>ROUND(I126*H126,2)</f>
        <v>0</v>
      </c>
      <c r="K126" s="248"/>
      <c r="L126" s="249"/>
      <c r="M126" s="250" t="s">
        <v>19</v>
      </c>
      <c r="N126" s="251" t="s">
        <v>44</v>
      </c>
      <c r="O126" s="85"/>
      <c r="P126" s="218">
        <f>O126*H126</f>
        <v>0</v>
      </c>
      <c r="Q126" s="218">
        <v>0.00012</v>
      </c>
      <c r="R126" s="218">
        <f>Q126*H126</f>
        <v>0.0033120000000000003</v>
      </c>
      <c r="S126" s="218">
        <v>0</v>
      </c>
      <c r="T126" s="21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0" t="s">
        <v>203</v>
      </c>
      <c r="AT126" s="220" t="s">
        <v>200</v>
      </c>
      <c r="AU126" s="220" t="s">
        <v>84</v>
      </c>
      <c r="AY126" s="18" t="s">
        <v>134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8" t="s">
        <v>81</v>
      </c>
      <c r="BK126" s="221">
        <f>ROUND(I126*H126,2)</f>
        <v>0</v>
      </c>
      <c r="BL126" s="18" t="s">
        <v>194</v>
      </c>
      <c r="BM126" s="220" t="s">
        <v>204</v>
      </c>
    </row>
    <row r="127" s="2" customFormat="1">
      <c r="A127" s="39"/>
      <c r="B127" s="40"/>
      <c r="C127" s="41"/>
      <c r="D127" s="222" t="s">
        <v>142</v>
      </c>
      <c r="E127" s="41"/>
      <c r="F127" s="223" t="s">
        <v>202</v>
      </c>
      <c r="G127" s="41"/>
      <c r="H127" s="41"/>
      <c r="I127" s="224"/>
      <c r="J127" s="41"/>
      <c r="K127" s="41"/>
      <c r="L127" s="45"/>
      <c r="M127" s="225"/>
      <c r="N127" s="226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142</v>
      </c>
      <c r="AU127" s="18" t="s">
        <v>84</v>
      </c>
    </row>
    <row r="128" s="13" customFormat="1">
      <c r="A128" s="13"/>
      <c r="B128" s="229"/>
      <c r="C128" s="230"/>
      <c r="D128" s="222" t="s">
        <v>146</v>
      </c>
      <c r="E128" s="231" t="s">
        <v>19</v>
      </c>
      <c r="F128" s="232" t="s">
        <v>205</v>
      </c>
      <c r="G128" s="230"/>
      <c r="H128" s="233">
        <v>24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9" t="s">
        <v>146</v>
      </c>
      <c r="AU128" s="239" t="s">
        <v>84</v>
      </c>
      <c r="AV128" s="13" t="s">
        <v>84</v>
      </c>
      <c r="AW128" s="13" t="s">
        <v>33</v>
      </c>
      <c r="AX128" s="13" t="s">
        <v>81</v>
      </c>
      <c r="AY128" s="239" t="s">
        <v>134</v>
      </c>
    </row>
    <row r="129" s="13" customFormat="1">
      <c r="A129" s="13"/>
      <c r="B129" s="229"/>
      <c r="C129" s="230"/>
      <c r="D129" s="222" t="s">
        <v>146</v>
      </c>
      <c r="E129" s="230"/>
      <c r="F129" s="232" t="s">
        <v>206</v>
      </c>
      <c r="G129" s="230"/>
      <c r="H129" s="233">
        <v>27.600000000000001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9" t="s">
        <v>146</v>
      </c>
      <c r="AU129" s="239" t="s">
        <v>84</v>
      </c>
      <c r="AV129" s="13" t="s">
        <v>84</v>
      </c>
      <c r="AW129" s="13" t="s">
        <v>4</v>
      </c>
      <c r="AX129" s="13" t="s">
        <v>81</v>
      </c>
      <c r="AY129" s="239" t="s">
        <v>134</v>
      </c>
    </row>
    <row r="130" s="2" customFormat="1" ht="16.5" customHeight="1">
      <c r="A130" s="39"/>
      <c r="B130" s="40"/>
      <c r="C130" s="208" t="s">
        <v>163</v>
      </c>
      <c r="D130" s="208" t="s">
        <v>136</v>
      </c>
      <c r="E130" s="209" t="s">
        <v>207</v>
      </c>
      <c r="F130" s="210" t="s">
        <v>208</v>
      </c>
      <c r="G130" s="211" t="s">
        <v>193</v>
      </c>
      <c r="H130" s="212">
        <v>60</v>
      </c>
      <c r="I130" s="213"/>
      <c r="J130" s="214">
        <f>ROUND(I130*H130,2)</f>
        <v>0</v>
      </c>
      <c r="K130" s="215"/>
      <c r="L130" s="45"/>
      <c r="M130" s="216" t="s">
        <v>19</v>
      </c>
      <c r="N130" s="217" t="s">
        <v>44</v>
      </c>
      <c r="O130" s="85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0" t="s">
        <v>194</v>
      </c>
      <c r="AT130" s="220" t="s">
        <v>136</v>
      </c>
      <c r="AU130" s="220" t="s">
        <v>84</v>
      </c>
      <c r="AY130" s="18" t="s">
        <v>134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8" t="s">
        <v>81</v>
      </c>
      <c r="BK130" s="221">
        <f>ROUND(I130*H130,2)</f>
        <v>0</v>
      </c>
      <c r="BL130" s="18" t="s">
        <v>194</v>
      </c>
      <c r="BM130" s="220" t="s">
        <v>209</v>
      </c>
    </row>
    <row r="131" s="2" customFormat="1">
      <c r="A131" s="39"/>
      <c r="B131" s="40"/>
      <c r="C131" s="41"/>
      <c r="D131" s="222" t="s">
        <v>142</v>
      </c>
      <c r="E131" s="41"/>
      <c r="F131" s="223" t="s">
        <v>210</v>
      </c>
      <c r="G131" s="41"/>
      <c r="H131" s="41"/>
      <c r="I131" s="224"/>
      <c r="J131" s="41"/>
      <c r="K131" s="41"/>
      <c r="L131" s="45"/>
      <c r="M131" s="225"/>
      <c r="N131" s="226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142</v>
      </c>
      <c r="AU131" s="18" t="s">
        <v>84</v>
      </c>
    </row>
    <row r="132" s="2" customFormat="1">
      <c r="A132" s="39"/>
      <c r="B132" s="40"/>
      <c r="C132" s="41"/>
      <c r="D132" s="227" t="s">
        <v>144</v>
      </c>
      <c r="E132" s="41"/>
      <c r="F132" s="228" t="s">
        <v>211</v>
      </c>
      <c r="G132" s="41"/>
      <c r="H132" s="41"/>
      <c r="I132" s="224"/>
      <c r="J132" s="41"/>
      <c r="K132" s="41"/>
      <c r="L132" s="45"/>
      <c r="M132" s="225"/>
      <c r="N132" s="226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144</v>
      </c>
      <c r="AU132" s="18" t="s">
        <v>84</v>
      </c>
    </row>
    <row r="133" s="13" customFormat="1">
      <c r="A133" s="13"/>
      <c r="B133" s="229"/>
      <c r="C133" s="230"/>
      <c r="D133" s="222" t="s">
        <v>146</v>
      </c>
      <c r="E133" s="231" t="s">
        <v>19</v>
      </c>
      <c r="F133" s="232" t="s">
        <v>212</v>
      </c>
      <c r="G133" s="230"/>
      <c r="H133" s="233">
        <v>60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9" t="s">
        <v>146</v>
      </c>
      <c r="AU133" s="239" t="s">
        <v>84</v>
      </c>
      <c r="AV133" s="13" t="s">
        <v>84</v>
      </c>
      <c r="AW133" s="13" t="s">
        <v>33</v>
      </c>
      <c r="AX133" s="13" t="s">
        <v>81</v>
      </c>
      <c r="AY133" s="239" t="s">
        <v>134</v>
      </c>
    </row>
    <row r="134" s="2" customFormat="1" ht="16.5" customHeight="1">
      <c r="A134" s="39"/>
      <c r="B134" s="40"/>
      <c r="C134" s="241" t="s">
        <v>213</v>
      </c>
      <c r="D134" s="241" t="s">
        <v>200</v>
      </c>
      <c r="E134" s="242" t="s">
        <v>214</v>
      </c>
      <c r="F134" s="243" t="s">
        <v>215</v>
      </c>
      <c r="G134" s="244" t="s">
        <v>193</v>
      </c>
      <c r="H134" s="245">
        <v>60</v>
      </c>
      <c r="I134" s="246"/>
      <c r="J134" s="247">
        <f>ROUND(I134*H134,2)</f>
        <v>0</v>
      </c>
      <c r="K134" s="248"/>
      <c r="L134" s="249"/>
      <c r="M134" s="250" t="s">
        <v>19</v>
      </c>
      <c r="N134" s="251" t="s">
        <v>44</v>
      </c>
      <c r="O134" s="85"/>
      <c r="P134" s="218">
        <f>O134*H134</f>
        <v>0</v>
      </c>
      <c r="Q134" s="218">
        <v>0.00089999999999999998</v>
      </c>
      <c r="R134" s="218">
        <f>Q134*H134</f>
        <v>0.053999999999999999</v>
      </c>
      <c r="S134" s="218">
        <v>0</v>
      </c>
      <c r="T134" s="21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0" t="s">
        <v>203</v>
      </c>
      <c r="AT134" s="220" t="s">
        <v>200</v>
      </c>
      <c r="AU134" s="220" t="s">
        <v>84</v>
      </c>
      <c r="AY134" s="18" t="s">
        <v>134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8" t="s">
        <v>81</v>
      </c>
      <c r="BK134" s="221">
        <f>ROUND(I134*H134,2)</f>
        <v>0</v>
      </c>
      <c r="BL134" s="18" t="s">
        <v>194</v>
      </c>
      <c r="BM134" s="220" t="s">
        <v>216</v>
      </c>
    </row>
    <row r="135" s="2" customFormat="1">
      <c r="A135" s="39"/>
      <c r="B135" s="40"/>
      <c r="C135" s="41"/>
      <c r="D135" s="222" t="s">
        <v>142</v>
      </c>
      <c r="E135" s="41"/>
      <c r="F135" s="223" t="s">
        <v>215</v>
      </c>
      <c r="G135" s="41"/>
      <c r="H135" s="41"/>
      <c r="I135" s="224"/>
      <c r="J135" s="41"/>
      <c r="K135" s="41"/>
      <c r="L135" s="45"/>
      <c r="M135" s="225"/>
      <c r="N135" s="226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142</v>
      </c>
      <c r="AU135" s="18" t="s">
        <v>84</v>
      </c>
    </row>
    <row r="136" s="13" customFormat="1">
      <c r="A136" s="13"/>
      <c r="B136" s="229"/>
      <c r="C136" s="230"/>
      <c r="D136" s="222" t="s">
        <v>146</v>
      </c>
      <c r="E136" s="231" t="s">
        <v>19</v>
      </c>
      <c r="F136" s="232" t="s">
        <v>174</v>
      </c>
      <c r="G136" s="230"/>
      <c r="H136" s="233">
        <v>60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9" t="s">
        <v>146</v>
      </c>
      <c r="AU136" s="239" t="s">
        <v>84</v>
      </c>
      <c r="AV136" s="13" t="s">
        <v>84</v>
      </c>
      <c r="AW136" s="13" t="s">
        <v>33</v>
      </c>
      <c r="AX136" s="13" t="s">
        <v>81</v>
      </c>
      <c r="AY136" s="239" t="s">
        <v>134</v>
      </c>
    </row>
    <row r="137" s="2" customFormat="1" ht="16.5" customHeight="1">
      <c r="A137" s="39"/>
      <c r="B137" s="40"/>
      <c r="C137" s="208" t="s">
        <v>217</v>
      </c>
      <c r="D137" s="208" t="s">
        <v>136</v>
      </c>
      <c r="E137" s="209" t="s">
        <v>218</v>
      </c>
      <c r="F137" s="210" t="s">
        <v>219</v>
      </c>
      <c r="G137" s="211" t="s">
        <v>220</v>
      </c>
      <c r="H137" s="212">
        <v>1</v>
      </c>
      <c r="I137" s="213"/>
      <c r="J137" s="214">
        <f>ROUND(I137*H137,2)</f>
        <v>0</v>
      </c>
      <c r="K137" s="215"/>
      <c r="L137" s="45"/>
      <c r="M137" s="216" t="s">
        <v>19</v>
      </c>
      <c r="N137" s="217" t="s">
        <v>44</v>
      </c>
      <c r="O137" s="85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0" t="s">
        <v>194</v>
      </c>
      <c r="AT137" s="220" t="s">
        <v>136</v>
      </c>
      <c r="AU137" s="220" t="s">
        <v>84</v>
      </c>
      <c r="AY137" s="18" t="s">
        <v>134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8" t="s">
        <v>81</v>
      </c>
      <c r="BK137" s="221">
        <f>ROUND(I137*H137,2)</f>
        <v>0</v>
      </c>
      <c r="BL137" s="18" t="s">
        <v>194</v>
      </c>
      <c r="BM137" s="220" t="s">
        <v>221</v>
      </c>
    </row>
    <row r="138" s="2" customFormat="1">
      <c r="A138" s="39"/>
      <c r="B138" s="40"/>
      <c r="C138" s="41"/>
      <c r="D138" s="222" t="s">
        <v>142</v>
      </c>
      <c r="E138" s="41"/>
      <c r="F138" s="223" t="s">
        <v>222</v>
      </c>
      <c r="G138" s="41"/>
      <c r="H138" s="41"/>
      <c r="I138" s="224"/>
      <c r="J138" s="41"/>
      <c r="K138" s="41"/>
      <c r="L138" s="45"/>
      <c r="M138" s="225"/>
      <c r="N138" s="226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142</v>
      </c>
      <c r="AU138" s="18" t="s">
        <v>84</v>
      </c>
    </row>
    <row r="139" s="2" customFormat="1">
      <c r="A139" s="39"/>
      <c r="B139" s="40"/>
      <c r="C139" s="41"/>
      <c r="D139" s="227" t="s">
        <v>144</v>
      </c>
      <c r="E139" s="41"/>
      <c r="F139" s="228" t="s">
        <v>223</v>
      </c>
      <c r="G139" s="41"/>
      <c r="H139" s="41"/>
      <c r="I139" s="224"/>
      <c r="J139" s="41"/>
      <c r="K139" s="41"/>
      <c r="L139" s="45"/>
      <c r="M139" s="225"/>
      <c r="N139" s="226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144</v>
      </c>
      <c r="AU139" s="18" t="s">
        <v>84</v>
      </c>
    </row>
    <row r="140" s="13" customFormat="1">
      <c r="A140" s="13"/>
      <c r="B140" s="229"/>
      <c r="C140" s="230"/>
      <c r="D140" s="222" t="s">
        <v>146</v>
      </c>
      <c r="E140" s="231" t="s">
        <v>19</v>
      </c>
      <c r="F140" s="232" t="s">
        <v>81</v>
      </c>
      <c r="G140" s="230"/>
      <c r="H140" s="233">
        <v>1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9" t="s">
        <v>146</v>
      </c>
      <c r="AU140" s="239" t="s">
        <v>84</v>
      </c>
      <c r="AV140" s="13" t="s">
        <v>84</v>
      </c>
      <c r="AW140" s="13" t="s">
        <v>33</v>
      </c>
      <c r="AX140" s="13" t="s">
        <v>81</v>
      </c>
      <c r="AY140" s="239" t="s">
        <v>134</v>
      </c>
    </row>
    <row r="141" s="12" customFormat="1" ht="22.8" customHeight="1">
      <c r="A141" s="12"/>
      <c r="B141" s="192"/>
      <c r="C141" s="193"/>
      <c r="D141" s="194" t="s">
        <v>72</v>
      </c>
      <c r="E141" s="206" t="s">
        <v>224</v>
      </c>
      <c r="F141" s="206" t="s">
        <v>225</v>
      </c>
      <c r="G141" s="193"/>
      <c r="H141" s="193"/>
      <c r="I141" s="196"/>
      <c r="J141" s="207">
        <f>BK141</f>
        <v>0</v>
      </c>
      <c r="K141" s="193"/>
      <c r="L141" s="198"/>
      <c r="M141" s="199"/>
      <c r="N141" s="200"/>
      <c r="O141" s="200"/>
      <c r="P141" s="201">
        <f>SUM(P142:P144)</f>
        <v>0</v>
      </c>
      <c r="Q141" s="200"/>
      <c r="R141" s="201">
        <f>SUM(R142:R144)</f>
        <v>0</v>
      </c>
      <c r="S141" s="200"/>
      <c r="T141" s="202">
        <f>SUM(T142:T144)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3" t="s">
        <v>84</v>
      </c>
      <c r="AT141" s="204" t="s">
        <v>72</v>
      </c>
      <c r="AU141" s="204" t="s">
        <v>81</v>
      </c>
      <c r="AY141" s="203" t="s">
        <v>134</v>
      </c>
      <c r="BK141" s="205">
        <f>SUM(BK142:BK144)</f>
        <v>0</v>
      </c>
    </row>
    <row r="142" s="2" customFormat="1" ht="16.5" customHeight="1">
      <c r="A142" s="39"/>
      <c r="B142" s="40"/>
      <c r="C142" s="208" t="s">
        <v>226</v>
      </c>
      <c r="D142" s="208" t="s">
        <v>136</v>
      </c>
      <c r="E142" s="209" t="s">
        <v>227</v>
      </c>
      <c r="F142" s="210" t="s">
        <v>228</v>
      </c>
      <c r="G142" s="211" t="s">
        <v>220</v>
      </c>
      <c r="H142" s="212">
        <v>2</v>
      </c>
      <c r="I142" s="213"/>
      <c r="J142" s="214">
        <f>ROUND(I142*H142,2)</f>
        <v>0</v>
      </c>
      <c r="K142" s="215"/>
      <c r="L142" s="45"/>
      <c r="M142" s="216" t="s">
        <v>19</v>
      </c>
      <c r="N142" s="217" t="s">
        <v>44</v>
      </c>
      <c r="O142" s="85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0" t="s">
        <v>194</v>
      </c>
      <c r="AT142" s="220" t="s">
        <v>136</v>
      </c>
      <c r="AU142" s="220" t="s">
        <v>84</v>
      </c>
      <c r="AY142" s="18" t="s">
        <v>134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18" t="s">
        <v>81</v>
      </c>
      <c r="BK142" s="221">
        <f>ROUND(I142*H142,2)</f>
        <v>0</v>
      </c>
      <c r="BL142" s="18" t="s">
        <v>194</v>
      </c>
      <c r="BM142" s="220" t="s">
        <v>229</v>
      </c>
    </row>
    <row r="143" s="2" customFormat="1">
      <c r="A143" s="39"/>
      <c r="B143" s="40"/>
      <c r="C143" s="41"/>
      <c r="D143" s="222" t="s">
        <v>142</v>
      </c>
      <c r="E143" s="41"/>
      <c r="F143" s="223" t="s">
        <v>230</v>
      </c>
      <c r="G143" s="41"/>
      <c r="H143" s="41"/>
      <c r="I143" s="224"/>
      <c r="J143" s="41"/>
      <c r="K143" s="41"/>
      <c r="L143" s="45"/>
      <c r="M143" s="225"/>
      <c r="N143" s="226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142</v>
      </c>
      <c r="AU143" s="18" t="s">
        <v>84</v>
      </c>
    </row>
    <row r="144" s="13" customFormat="1">
      <c r="A144" s="13"/>
      <c r="B144" s="229"/>
      <c r="C144" s="230"/>
      <c r="D144" s="222" t="s">
        <v>146</v>
      </c>
      <c r="E144" s="231" t="s">
        <v>19</v>
      </c>
      <c r="F144" s="232" t="s">
        <v>84</v>
      </c>
      <c r="G144" s="230"/>
      <c r="H144" s="233">
        <v>2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9" t="s">
        <v>146</v>
      </c>
      <c r="AU144" s="239" t="s">
        <v>84</v>
      </c>
      <c r="AV144" s="13" t="s">
        <v>84</v>
      </c>
      <c r="AW144" s="13" t="s">
        <v>33</v>
      </c>
      <c r="AX144" s="13" t="s">
        <v>81</v>
      </c>
      <c r="AY144" s="239" t="s">
        <v>134</v>
      </c>
    </row>
    <row r="145" s="12" customFormat="1" ht="22.8" customHeight="1">
      <c r="A145" s="12"/>
      <c r="B145" s="192"/>
      <c r="C145" s="193"/>
      <c r="D145" s="194" t="s">
        <v>72</v>
      </c>
      <c r="E145" s="206" t="s">
        <v>231</v>
      </c>
      <c r="F145" s="206" t="s">
        <v>232</v>
      </c>
      <c r="G145" s="193"/>
      <c r="H145" s="193"/>
      <c r="I145" s="196"/>
      <c r="J145" s="207">
        <f>BK145</f>
        <v>0</v>
      </c>
      <c r="K145" s="193"/>
      <c r="L145" s="198"/>
      <c r="M145" s="199"/>
      <c r="N145" s="200"/>
      <c r="O145" s="200"/>
      <c r="P145" s="201">
        <f>SUM(P146:P162)</f>
        <v>0</v>
      </c>
      <c r="Q145" s="200"/>
      <c r="R145" s="201">
        <f>SUM(R146:R162)</f>
        <v>0.13600000000000001</v>
      </c>
      <c r="S145" s="200"/>
      <c r="T145" s="202">
        <f>SUM(T146:T162)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3" t="s">
        <v>84</v>
      </c>
      <c r="AT145" s="204" t="s">
        <v>72</v>
      </c>
      <c r="AU145" s="204" t="s">
        <v>81</v>
      </c>
      <c r="AY145" s="203" t="s">
        <v>134</v>
      </c>
      <c r="BK145" s="205">
        <f>SUM(BK146:BK162)</f>
        <v>0</v>
      </c>
    </row>
    <row r="146" s="2" customFormat="1" ht="16.5" customHeight="1">
      <c r="A146" s="39"/>
      <c r="B146" s="40"/>
      <c r="C146" s="208" t="s">
        <v>233</v>
      </c>
      <c r="D146" s="208" t="s">
        <v>136</v>
      </c>
      <c r="E146" s="209" t="s">
        <v>234</v>
      </c>
      <c r="F146" s="210" t="s">
        <v>235</v>
      </c>
      <c r="G146" s="211" t="s">
        <v>220</v>
      </c>
      <c r="H146" s="212">
        <v>2</v>
      </c>
      <c r="I146" s="213"/>
      <c r="J146" s="214">
        <f>ROUND(I146*H146,2)</f>
        <v>0</v>
      </c>
      <c r="K146" s="215"/>
      <c r="L146" s="45"/>
      <c r="M146" s="216" t="s">
        <v>19</v>
      </c>
      <c r="N146" s="217" t="s">
        <v>44</v>
      </c>
      <c r="O146" s="85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0" t="s">
        <v>194</v>
      </c>
      <c r="AT146" s="220" t="s">
        <v>136</v>
      </c>
      <c r="AU146" s="220" t="s">
        <v>84</v>
      </c>
      <c r="AY146" s="18" t="s">
        <v>134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18" t="s">
        <v>81</v>
      </c>
      <c r="BK146" s="221">
        <f>ROUND(I146*H146,2)</f>
        <v>0</v>
      </c>
      <c r="BL146" s="18" t="s">
        <v>194</v>
      </c>
      <c r="BM146" s="220" t="s">
        <v>236</v>
      </c>
    </row>
    <row r="147" s="2" customFormat="1">
      <c r="A147" s="39"/>
      <c r="B147" s="40"/>
      <c r="C147" s="41"/>
      <c r="D147" s="222" t="s">
        <v>142</v>
      </c>
      <c r="E147" s="41"/>
      <c r="F147" s="223" t="s">
        <v>237</v>
      </c>
      <c r="G147" s="41"/>
      <c r="H147" s="41"/>
      <c r="I147" s="224"/>
      <c r="J147" s="41"/>
      <c r="K147" s="41"/>
      <c r="L147" s="45"/>
      <c r="M147" s="225"/>
      <c r="N147" s="226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142</v>
      </c>
      <c r="AU147" s="18" t="s">
        <v>84</v>
      </c>
    </row>
    <row r="148" s="2" customFormat="1">
      <c r="A148" s="39"/>
      <c r="B148" s="40"/>
      <c r="C148" s="41"/>
      <c r="D148" s="227" t="s">
        <v>144</v>
      </c>
      <c r="E148" s="41"/>
      <c r="F148" s="228" t="s">
        <v>238</v>
      </c>
      <c r="G148" s="41"/>
      <c r="H148" s="41"/>
      <c r="I148" s="224"/>
      <c r="J148" s="41"/>
      <c r="K148" s="41"/>
      <c r="L148" s="45"/>
      <c r="M148" s="225"/>
      <c r="N148" s="226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144</v>
      </c>
      <c r="AU148" s="18" t="s">
        <v>84</v>
      </c>
    </row>
    <row r="149" s="13" customFormat="1">
      <c r="A149" s="13"/>
      <c r="B149" s="229"/>
      <c r="C149" s="230"/>
      <c r="D149" s="222" t="s">
        <v>146</v>
      </c>
      <c r="E149" s="231" t="s">
        <v>19</v>
      </c>
      <c r="F149" s="232" t="s">
        <v>84</v>
      </c>
      <c r="G149" s="230"/>
      <c r="H149" s="233">
        <v>2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146</v>
      </c>
      <c r="AU149" s="239" t="s">
        <v>84</v>
      </c>
      <c r="AV149" s="13" t="s">
        <v>84</v>
      </c>
      <c r="AW149" s="13" t="s">
        <v>33</v>
      </c>
      <c r="AX149" s="13" t="s">
        <v>81</v>
      </c>
      <c r="AY149" s="239" t="s">
        <v>134</v>
      </c>
    </row>
    <row r="150" s="2" customFormat="1" ht="16.5" customHeight="1">
      <c r="A150" s="39"/>
      <c r="B150" s="40"/>
      <c r="C150" s="241" t="s">
        <v>239</v>
      </c>
      <c r="D150" s="241" t="s">
        <v>200</v>
      </c>
      <c r="E150" s="242" t="s">
        <v>240</v>
      </c>
      <c r="F150" s="243" t="s">
        <v>241</v>
      </c>
      <c r="G150" s="244" t="s">
        <v>220</v>
      </c>
      <c r="H150" s="245">
        <v>2</v>
      </c>
      <c r="I150" s="246"/>
      <c r="J150" s="247">
        <f>ROUND(I150*H150,2)</f>
        <v>0</v>
      </c>
      <c r="K150" s="248"/>
      <c r="L150" s="249"/>
      <c r="M150" s="250" t="s">
        <v>19</v>
      </c>
      <c r="N150" s="251" t="s">
        <v>44</v>
      </c>
      <c r="O150" s="85"/>
      <c r="P150" s="218">
        <f>O150*H150</f>
        <v>0</v>
      </c>
      <c r="Q150" s="218">
        <v>0.01</v>
      </c>
      <c r="R150" s="218">
        <f>Q150*H150</f>
        <v>0.02</v>
      </c>
      <c r="S150" s="218">
        <v>0</v>
      </c>
      <c r="T150" s="21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0" t="s">
        <v>242</v>
      </c>
      <c r="AT150" s="220" t="s">
        <v>200</v>
      </c>
      <c r="AU150" s="220" t="s">
        <v>84</v>
      </c>
      <c r="AY150" s="18" t="s">
        <v>134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18" t="s">
        <v>81</v>
      </c>
      <c r="BK150" s="221">
        <f>ROUND(I150*H150,2)</f>
        <v>0</v>
      </c>
      <c r="BL150" s="18" t="s">
        <v>140</v>
      </c>
      <c r="BM150" s="220" t="s">
        <v>243</v>
      </c>
    </row>
    <row r="151" s="2" customFormat="1">
      <c r="A151" s="39"/>
      <c r="B151" s="40"/>
      <c r="C151" s="41"/>
      <c r="D151" s="222" t="s">
        <v>142</v>
      </c>
      <c r="E151" s="41"/>
      <c r="F151" s="223" t="s">
        <v>241</v>
      </c>
      <c r="G151" s="41"/>
      <c r="H151" s="41"/>
      <c r="I151" s="224"/>
      <c r="J151" s="41"/>
      <c r="K151" s="41"/>
      <c r="L151" s="45"/>
      <c r="M151" s="225"/>
      <c r="N151" s="226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142</v>
      </c>
      <c r="AU151" s="18" t="s">
        <v>84</v>
      </c>
    </row>
    <row r="152" s="13" customFormat="1">
      <c r="A152" s="13"/>
      <c r="B152" s="229"/>
      <c r="C152" s="230"/>
      <c r="D152" s="222" t="s">
        <v>146</v>
      </c>
      <c r="E152" s="231" t="s">
        <v>19</v>
      </c>
      <c r="F152" s="232" t="s">
        <v>84</v>
      </c>
      <c r="G152" s="230"/>
      <c r="H152" s="233">
        <v>2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9" t="s">
        <v>146</v>
      </c>
      <c r="AU152" s="239" t="s">
        <v>84</v>
      </c>
      <c r="AV152" s="13" t="s">
        <v>84</v>
      </c>
      <c r="AW152" s="13" t="s">
        <v>33</v>
      </c>
      <c r="AX152" s="13" t="s">
        <v>81</v>
      </c>
      <c r="AY152" s="239" t="s">
        <v>134</v>
      </c>
    </row>
    <row r="153" s="2" customFormat="1" ht="16.5" customHeight="1">
      <c r="A153" s="39"/>
      <c r="B153" s="40"/>
      <c r="C153" s="241" t="s">
        <v>8</v>
      </c>
      <c r="D153" s="241" t="s">
        <v>200</v>
      </c>
      <c r="E153" s="242" t="s">
        <v>244</v>
      </c>
      <c r="F153" s="243" t="s">
        <v>245</v>
      </c>
      <c r="G153" s="244" t="s">
        <v>220</v>
      </c>
      <c r="H153" s="245">
        <v>2</v>
      </c>
      <c r="I153" s="246"/>
      <c r="J153" s="247">
        <f>ROUND(I153*H153,2)</f>
        <v>0</v>
      </c>
      <c r="K153" s="248"/>
      <c r="L153" s="249"/>
      <c r="M153" s="250" t="s">
        <v>19</v>
      </c>
      <c r="N153" s="251" t="s">
        <v>44</v>
      </c>
      <c r="O153" s="85"/>
      <c r="P153" s="218">
        <f>O153*H153</f>
        <v>0</v>
      </c>
      <c r="Q153" s="218">
        <v>0.058000000000000003</v>
      </c>
      <c r="R153" s="218">
        <f>Q153*H153</f>
        <v>0.11600000000000001</v>
      </c>
      <c r="S153" s="218">
        <v>0</v>
      </c>
      <c r="T153" s="21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0" t="s">
        <v>203</v>
      </c>
      <c r="AT153" s="220" t="s">
        <v>200</v>
      </c>
      <c r="AU153" s="220" t="s">
        <v>84</v>
      </c>
      <c r="AY153" s="18" t="s">
        <v>134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18" t="s">
        <v>81</v>
      </c>
      <c r="BK153" s="221">
        <f>ROUND(I153*H153,2)</f>
        <v>0</v>
      </c>
      <c r="BL153" s="18" t="s">
        <v>194</v>
      </c>
      <c r="BM153" s="220" t="s">
        <v>246</v>
      </c>
    </row>
    <row r="154" s="2" customFormat="1">
      <c r="A154" s="39"/>
      <c r="B154" s="40"/>
      <c r="C154" s="41"/>
      <c r="D154" s="222" t="s">
        <v>142</v>
      </c>
      <c r="E154" s="41"/>
      <c r="F154" s="223" t="s">
        <v>247</v>
      </c>
      <c r="G154" s="41"/>
      <c r="H154" s="41"/>
      <c r="I154" s="224"/>
      <c r="J154" s="41"/>
      <c r="K154" s="41"/>
      <c r="L154" s="45"/>
      <c r="M154" s="225"/>
      <c r="N154" s="226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142</v>
      </c>
      <c r="AU154" s="18" t="s">
        <v>84</v>
      </c>
    </row>
    <row r="155" s="13" customFormat="1">
      <c r="A155" s="13"/>
      <c r="B155" s="229"/>
      <c r="C155" s="230"/>
      <c r="D155" s="222" t="s">
        <v>146</v>
      </c>
      <c r="E155" s="231" t="s">
        <v>19</v>
      </c>
      <c r="F155" s="232" t="s">
        <v>84</v>
      </c>
      <c r="G155" s="230"/>
      <c r="H155" s="233">
        <v>2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146</v>
      </c>
      <c r="AU155" s="239" t="s">
        <v>84</v>
      </c>
      <c r="AV155" s="13" t="s">
        <v>84</v>
      </c>
      <c r="AW155" s="13" t="s">
        <v>33</v>
      </c>
      <c r="AX155" s="13" t="s">
        <v>81</v>
      </c>
      <c r="AY155" s="239" t="s">
        <v>134</v>
      </c>
    </row>
    <row r="156" s="2" customFormat="1" ht="16.5" customHeight="1">
      <c r="A156" s="39"/>
      <c r="B156" s="40"/>
      <c r="C156" s="208" t="s">
        <v>194</v>
      </c>
      <c r="D156" s="208" t="s">
        <v>136</v>
      </c>
      <c r="E156" s="209" t="s">
        <v>248</v>
      </c>
      <c r="F156" s="210" t="s">
        <v>249</v>
      </c>
      <c r="G156" s="211" t="s">
        <v>220</v>
      </c>
      <c r="H156" s="212">
        <v>2</v>
      </c>
      <c r="I156" s="213"/>
      <c r="J156" s="214">
        <f>ROUND(I156*H156,2)</f>
        <v>0</v>
      </c>
      <c r="K156" s="215"/>
      <c r="L156" s="45"/>
      <c r="M156" s="216" t="s">
        <v>19</v>
      </c>
      <c r="N156" s="217" t="s">
        <v>44</v>
      </c>
      <c r="O156" s="85"/>
      <c r="P156" s="218">
        <f>O156*H156</f>
        <v>0</v>
      </c>
      <c r="Q156" s="218">
        <v>0</v>
      </c>
      <c r="R156" s="218">
        <f>Q156*H156</f>
        <v>0</v>
      </c>
      <c r="S156" s="218">
        <v>0</v>
      </c>
      <c r="T156" s="21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0" t="s">
        <v>194</v>
      </c>
      <c r="AT156" s="220" t="s">
        <v>136</v>
      </c>
      <c r="AU156" s="220" t="s">
        <v>84</v>
      </c>
      <c r="AY156" s="18" t="s">
        <v>134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18" t="s">
        <v>81</v>
      </c>
      <c r="BK156" s="221">
        <f>ROUND(I156*H156,2)</f>
        <v>0</v>
      </c>
      <c r="BL156" s="18" t="s">
        <v>194</v>
      </c>
      <c r="BM156" s="220" t="s">
        <v>250</v>
      </c>
    </row>
    <row r="157" s="2" customFormat="1">
      <c r="A157" s="39"/>
      <c r="B157" s="40"/>
      <c r="C157" s="41"/>
      <c r="D157" s="222" t="s">
        <v>142</v>
      </c>
      <c r="E157" s="41"/>
      <c r="F157" s="223" t="s">
        <v>251</v>
      </c>
      <c r="G157" s="41"/>
      <c r="H157" s="41"/>
      <c r="I157" s="224"/>
      <c r="J157" s="41"/>
      <c r="K157" s="41"/>
      <c r="L157" s="45"/>
      <c r="M157" s="225"/>
      <c r="N157" s="226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142</v>
      </c>
      <c r="AU157" s="18" t="s">
        <v>84</v>
      </c>
    </row>
    <row r="158" s="13" customFormat="1">
      <c r="A158" s="13"/>
      <c r="B158" s="229"/>
      <c r="C158" s="230"/>
      <c r="D158" s="222" t="s">
        <v>146</v>
      </c>
      <c r="E158" s="231" t="s">
        <v>19</v>
      </c>
      <c r="F158" s="232" t="s">
        <v>84</v>
      </c>
      <c r="G158" s="230"/>
      <c r="H158" s="233">
        <v>2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146</v>
      </c>
      <c r="AU158" s="239" t="s">
        <v>84</v>
      </c>
      <c r="AV158" s="13" t="s">
        <v>84</v>
      </c>
      <c r="AW158" s="13" t="s">
        <v>33</v>
      </c>
      <c r="AX158" s="13" t="s">
        <v>81</v>
      </c>
      <c r="AY158" s="239" t="s">
        <v>134</v>
      </c>
    </row>
    <row r="159" s="2" customFormat="1" ht="16.5" customHeight="1">
      <c r="A159" s="39"/>
      <c r="B159" s="40"/>
      <c r="C159" s="208" t="s">
        <v>252</v>
      </c>
      <c r="D159" s="208" t="s">
        <v>136</v>
      </c>
      <c r="E159" s="209" t="s">
        <v>253</v>
      </c>
      <c r="F159" s="210" t="s">
        <v>254</v>
      </c>
      <c r="G159" s="211" t="s">
        <v>220</v>
      </c>
      <c r="H159" s="212">
        <v>2</v>
      </c>
      <c r="I159" s="213"/>
      <c r="J159" s="214">
        <f>ROUND(I159*H159,2)</f>
        <v>0</v>
      </c>
      <c r="K159" s="215"/>
      <c r="L159" s="45"/>
      <c r="M159" s="216" t="s">
        <v>19</v>
      </c>
      <c r="N159" s="217" t="s">
        <v>44</v>
      </c>
      <c r="O159" s="85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0" t="s">
        <v>194</v>
      </c>
      <c r="AT159" s="220" t="s">
        <v>136</v>
      </c>
      <c r="AU159" s="220" t="s">
        <v>84</v>
      </c>
      <c r="AY159" s="18" t="s">
        <v>134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18" t="s">
        <v>81</v>
      </c>
      <c r="BK159" s="221">
        <f>ROUND(I159*H159,2)</f>
        <v>0</v>
      </c>
      <c r="BL159" s="18" t="s">
        <v>194</v>
      </c>
      <c r="BM159" s="220" t="s">
        <v>255</v>
      </c>
    </row>
    <row r="160" s="2" customFormat="1">
      <c r="A160" s="39"/>
      <c r="B160" s="40"/>
      <c r="C160" s="41"/>
      <c r="D160" s="222" t="s">
        <v>142</v>
      </c>
      <c r="E160" s="41"/>
      <c r="F160" s="223" t="s">
        <v>254</v>
      </c>
      <c r="G160" s="41"/>
      <c r="H160" s="41"/>
      <c r="I160" s="224"/>
      <c r="J160" s="41"/>
      <c r="K160" s="41"/>
      <c r="L160" s="45"/>
      <c r="M160" s="225"/>
      <c r="N160" s="226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142</v>
      </c>
      <c r="AU160" s="18" t="s">
        <v>84</v>
      </c>
    </row>
    <row r="161" s="2" customFormat="1">
      <c r="A161" s="39"/>
      <c r="B161" s="40"/>
      <c r="C161" s="41"/>
      <c r="D161" s="227" t="s">
        <v>144</v>
      </c>
      <c r="E161" s="41"/>
      <c r="F161" s="228" t="s">
        <v>256</v>
      </c>
      <c r="G161" s="41"/>
      <c r="H161" s="41"/>
      <c r="I161" s="224"/>
      <c r="J161" s="41"/>
      <c r="K161" s="41"/>
      <c r="L161" s="45"/>
      <c r="M161" s="225"/>
      <c r="N161" s="226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144</v>
      </c>
      <c r="AU161" s="18" t="s">
        <v>84</v>
      </c>
    </row>
    <row r="162" s="13" customFormat="1">
      <c r="A162" s="13"/>
      <c r="B162" s="229"/>
      <c r="C162" s="230"/>
      <c r="D162" s="222" t="s">
        <v>146</v>
      </c>
      <c r="E162" s="231" t="s">
        <v>19</v>
      </c>
      <c r="F162" s="232" t="s">
        <v>84</v>
      </c>
      <c r="G162" s="230"/>
      <c r="H162" s="233">
        <v>2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146</v>
      </c>
      <c r="AU162" s="239" t="s">
        <v>84</v>
      </c>
      <c r="AV162" s="13" t="s">
        <v>84</v>
      </c>
      <c r="AW162" s="13" t="s">
        <v>33</v>
      </c>
      <c r="AX162" s="13" t="s">
        <v>81</v>
      </c>
      <c r="AY162" s="239" t="s">
        <v>134</v>
      </c>
    </row>
    <row r="163" s="12" customFormat="1" ht="25.92" customHeight="1">
      <c r="A163" s="12"/>
      <c r="B163" s="192"/>
      <c r="C163" s="193"/>
      <c r="D163" s="194" t="s">
        <v>72</v>
      </c>
      <c r="E163" s="195" t="s">
        <v>200</v>
      </c>
      <c r="F163" s="195" t="s">
        <v>257</v>
      </c>
      <c r="G163" s="193"/>
      <c r="H163" s="193"/>
      <c r="I163" s="196"/>
      <c r="J163" s="197">
        <f>BK163</f>
        <v>0</v>
      </c>
      <c r="K163" s="193"/>
      <c r="L163" s="198"/>
      <c r="M163" s="199"/>
      <c r="N163" s="200"/>
      <c r="O163" s="200"/>
      <c r="P163" s="201">
        <f>P164+P239</f>
        <v>0</v>
      </c>
      <c r="Q163" s="200"/>
      <c r="R163" s="201">
        <f>R164+R239</f>
        <v>11.766420203999999</v>
      </c>
      <c r="S163" s="200"/>
      <c r="T163" s="202">
        <f>T164+T239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3" t="s">
        <v>154</v>
      </c>
      <c r="AT163" s="204" t="s">
        <v>72</v>
      </c>
      <c r="AU163" s="204" t="s">
        <v>73</v>
      </c>
      <c r="AY163" s="203" t="s">
        <v>134</v>
      </c>
      <c r="BK163" s="205">
        <f>BK164+BK239</f>
        <v>0</v>
      </c>
    </row>
    <row r="164" s="12" customFormat="1" ht="22.8" customHeight="1">
      <c r="A164" s="12"/>
      <c r="B164" s="192"/>
      <c r="C164" s="193"/>
      <c r="D164" s="194" t="s">
        <v>72</v>
      </c>
      <c r="E164" s="206" t="s">
        <v>258</v>
      </c>
      <c r="F164" s="206" t="s">
        <v>259</v>
      </c>
      <c r="G164" s="193"/>
      <c r="H164" s="193"/>
      <c r="I164" s="196"/>
      <c r="J164" s="207">
        <f>BK164</f>
        <v>0</v>
      </c>
      <c r="K164" s="193"/>
      <c r="L164" s="198"/>
      <c r="M164" s="199"/>
      <c r="N164" s="200"/>
      <c r="O164" s="200"/>
      <c r="P164" s="201">
        <f>SUM(P165:P238)</f>
        <v>0</v>
      </c>
      <c r="Q164" s="200"/>
      <c r="R164" s="201">
        <f>SUM(R165:R238)</f>
        <v>0.049228000000000001</v>
      </c>
      <c r="S164" s="200"/>
      <c r="T164" s="202">
        <f>SUM(T165:T238)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3" t="s">
        <v>154</v>
      </c>
      <c r="AT164" s="204" t="s">
        <v>72</v>
      </c>
      <c r="AU164" s="204" t="s">
        <v>81</v>
      </c>
      <c r="AY164" s="203" t="s">
        <v>134</v>
      </c>
      <c r="BK164" s="205">
        <f>SUM(BK165:BK238)</f>
        <v>0</v>
      </c>
    </row>
    <row r="165" s="2" customFormat="1" ht="21.75" customHeight="1">
      <c r="A165" s="39"/>
      <c r="B165" s="40"/>
      <c r="C165" s="208" t="s">
        <v>260</v>
      </c>
      <c r="D165" s="208" t="s">
        <v>136</v>
      </c>
      <c r="E165" s="209" t="s">
        <v>261</v>
      </c>
      <c r="F165" s="210" t="s">
        <v>262</v>
      </c>
      <c r="G165" s="211" t="s">
        <v>220</v>
      </c>
      <c r="H165" s="212">
        <v>6</v>
      </c>
      <c r="I165" s="213"/>
      <c r="J165" s="214">
        <f>ROUND(I165*H165,2)</f>
        <v>0</v>
      </c>
      <c r="K165" s="215"/>
      <c r="L165" s="45"/>
      <c r="M165" s="216" t="s">
        <v>19</v>
      </c>
      <c r="N165" s="217" t="s">
        <v>44</v>
      </c>
      <c r="O165" s="85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0" t="s">
        <v>140</v>
      </c>
      <c r="AT165" s="220" t="s">
        <v>136</v>
      </c>
      <c r="AU165" s="220" t="s">
        <v>84</v>
      </c>
      <c r="AY165" s="18" t="s">
        <v>134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18" t="s">
        <v>81</v>
      </c>
      <c r="BK165" s="221">
        <f>ROUND(I165*H165,2)</f>
        <v>0</v>
      </c>
      <c r="BL165" s="18" t="s">
        <v>140</v>
      </c>
      <c r="BM165" s="220" t="s">
        <v>263</v>
      </c>
    </row>
    <row r="166" s="2" customFormat="1">
      <c r="A166" s="39"/>
      <c r="B166" s="40"/>
      <c r="C166" s="41"/>
      <c r="D166" s="222" t="s">
        <v>142</v>
      </c>
      <c r="E166" s="41"/>
      <c r="F166" s="223" t="s">
        <v>264</v>
      </c>
      <c r="G166" s="41"/>
      <c r="H166" s="41"/>
      <c r="I166" s="224"/>
      <c r="J166" s="41"/>
      <c r="K166" s="41"/>
      <c r="L166" s="45"/>
      <c r="M166" s="225"/>
      <c r="N166" s="226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142</v>
      </c>
      <c r="AU166" s="18" t="s">
        <v>84</v>
      </c>
    </row>
    <row r="167" s="2" customFormat="1">
      <c r="A167" s="39"/>
      <c r="B167" s="40"/>
      <c r="C167" s="41"/>
      <c r="D167" s="227" t="s">
        <v>144</v>
      </c>
      <c r="E167" s="41"/>
      <c r="F167" s="228" t="s">
        <v>265</v>
      </c>
      <c r="G167" s="41"/>
      <c r="H167" s="41"/>
      <c r="I167" s="224"/>
      <c r="J167" s="41"/>
      <c r="K167" s="41"/>
      <c r="L167" s="45"/>
      <c r="M167" s="225"/>
      <c r="N167" s="226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144</v>
      </c>
      <c r="AU167" s="18" t="s">
        <v>84</v>
      </c>
    </row>
    <row r="168" s="13" customFormat="1">
      <c r="A168" s="13"/>
      <c r="B168" s="229"/>
      <c r="C168" s="230"/>
      <c r="D168" s="222" t="s">
        <v>146</v>
      </c>
      <c r="E168" s="231" t="s">
        <v>19</v>
      </c>
      <c r="F168" s="232" t="s">
        <v>181</v>
      </c>
      <c r="G168" s="230"/>
      <c r="H168" s="233">
        <v>6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9" t="s">
        <v>146</v>
      </c>
      <c r="AU168" s="239" t="s">
        <v>84</v>
      </c>
      <c r="AV168" s="13" t="s">
        <v>84</v>
      </c>
      <c r="AW168" s="13" t="s">
        <v>33</v>
      </c>
      <c r="AX168" s="13" t="s">
        <v>81</v>
      </c>
      <c r="AY168" s="239" t="s">
        <v>134</v>
      </c>
    </row>
    <row r="169" s="2" customFormat="1" ht="16.5" customHeight="1">
      <c r="A169" s="39"/>
      <c r="B169" s="40"/>
      <c r="C169" s="208" t="s">
        <v>266</v>
      </c>
      <c r="D169" s="208" t="s">
        <v>136</v>
      </c>
      <c r="E169" s="209" t="s">
        <v>267</v>
      </c>
      <c r="F169" s="210" t="s">
        <v>268</v>
      </c>
      <c r="G169" s="211" t="s">
        <v>220</v>
      </c>
      <c r="H169" s="212">
        <v>2</v>
      </c>
      <c r="I169" s="213"/>
      <c r="J169" s="214">
        <f>ROUND(I169*H169,2)</f>
        <v>0</v>
      </c>
      <c r="K169" s="215"/>
      <c r="L169" s="45"/>
      <c r="M169" s="216" t="s">
        <v>19</v>
      </c>
      <c r="N169" s="217" t="s">
        <v>44</v>
      </c>
      <c r="O169" s="85"/>
      <c r="P169" s="218">
        <f>O169*H169</f>
        <v>0</v>
      </c>
      <c r="Q169" s="218">
        <v>0</v>
      </c>
      <c r="R169" s="218">
        <f>Q169*H169</f>
        <v>0</v>
      </c>
      <c r="S169" s="218">
        <v>0</v>
      </c>
      <c r="T169" s="21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0" t="s">
        <v>140</v>
      </c>
      <c r="AT169" s="220" t="s">
        <v>136</v>
      </c>
      <c r="AU169" s="220" t="s">
        <v>84</v>
      </c>
      <c r="AY169" s="18" t="s">
        <v>134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18" t="s">
        <v>81</v>
      </c>
      <c r="BK169" s="221">
        <f>ROUND(I169*H169,2)</f>
        <v>0</v>
      </c>
      <c r="BL169" s="18" t="s">
        <v>140</v>
      </c>
      <c r="BM169" s="220" t="s">
        <v>269</v>
      </c>
    </row>
    <row r="170" s="2" customFormat="1">
      <c r="A170" s="39"/>
      <c r="B170" s="40"/>
      <c r="C170" s="41"/>
      <c r="D170" s="222" t="s">
        <v>142</v>
      </c>
      <c r="E170" s="41"/>
      <c r="F170" s="223" t="s">
        <v>268</v>
      </c>
      <c r="G170" s="41"/>
      <c r="H170" s="41"/>
      <c r="I170" s="224"/>
      <c r="J170" s="41"/>
      <c r="K170" s="41"/>
      <c r="L170" s="45"/>
      <c r="M170" s="225"/>
      <c r="N170" s="226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142</v>
      </c>
      <c r="AU170" s="18" t="s">
        <v>84</v>
      </c>
    </row>
    <row r="171" s="2" customFormat="1">
      <c r="A171" s="39"/>
      <c r="B171" s="40"/>
      <c r="C171" s="41"/>
      <c r="D171" s="222" t="s">
        <v>172</v>
      </c>
      <c r="E171" s="41"/>
      <c r="F171" s="240" t="s">
        <v>270</v>
      </c>
      <c r="G171" s="41"/>
      <c r="H171" s="41"/>
      <c r="I171" s="224"/>
      <c r="J171" s="41"/>
      <c r="K171" s="41"/>
      <c r="L171" s="45"/>
      <c r="M171" s="225"/>
      <c r="N171" s="226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172</v>
      </c>
      <c r="AU171" s="18" t="s">
        <v>84</v>
      </c>
    </row>
    <row r="172" s="13" customFormat="1">
      <c r="A172" s="13"/>
      <c r="B172" s="229"/>
      <c r="C172" s="230"/>
      <c r="D172" s="222" t="s">
        <v>146</v>
      </c>
      <c r="E172" s="231" t="s">
        <v>19</v>
      </c>
      <c r="F172" s="232" t="s">
        <v>84</v>
      </c>
      <c r="G172" s="230"/>
      <c r="H172" s="233">
        <v>2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9" t="s">
        <v>146</v>
      </c>
      <c r="AU172" s="239" t="s">
        <v>84</v>
      </c>
      <c r="AV172" s="13" t="s">
        <v>84</v>
      </c>
      <c r="AW172" s="13" t="s">
        <v>33</v>
      </c>
      <c r="AX172" s="13" t="s">
        <v>81</v>
      </c>
      <c r="AY172" s="239" t="s">
        <v>134</v>
      </c>
    </row>
    <row r="173" s="2" customFormat="1" ht="16.5" customHeight="1">
      <c r="A173" s="39"/>
      <c r="B173" s="40"/>
      <c r="C173" s="208" t="s">
        <v>271</v>
      </c>
      <c r="D173" s="208" t="s">
        <v>136</v>
      </c>
      <c r="E173" s="209" t="s">
        <v>272</v>
      </c>
      <c r="F173" s="210" t="s">
        <v>273</v>
      </c>
      <c r="G173" s="211" t="s">
        <v>220</v>
      </c>
      <c r="H173" s="212">
        <v>22</v>
      </c>
      <c r="I173" s="213"/>
      <c r="J173" s="214">
        <f>ROUND(I173*H173,2)</f>
        <v>0</v>
      </c>
      <c r="K173" s="215"/>
      <c r="L173" s="45"/>
      <c r="M173" s="216" t="s">
        <v>19</v>
      </c>
      <c r="N173" s="217" t="s">
        <v>44</v>
      </c>
      <c r="O173" s="85"/>
      <c r="P173" s="218">
        <f>O173*H173</f>
        <v>0</v>
      </c>
      <c r="Q173" s="218">
        <v>0</v>
      </c>
      <c r="R173" s="218">
        <f>Q173*H173</f>
        <v>0</v>
      </c>
      <c r="S173" s="218">
        <v>0</v>
      </c>
      <c r="T173" s="21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0" t="s">
        <v>194</v>
      </c>
      <c r="AT173" s="220" t="s">
        <v>136</v>
      </c>
      <c r="AU173" s="220" t="s">
        <v>84</v>
      </c>
      <c r="AY173" s="18" t="s">
        <v>134</v>
      </c>
      <c r="BE173" s="221">
        <f>IF(N173="základní",J173,0)</f>
        <v>0</v>
      </c>
      <c r="BF173" s="221">
        <f>IF(N173="snížená",J173,0)</f>
        <v>0</v>
      </c>
      <c r="BG173" s="221">
        <f>IF(N173="zákl. přenesená",J173,0)</f>
        <v>0</v>
      </c>
      <c r="BH173" s="221">
        <f>IF(N173="sníž. přenesená",J173,0)</f>
        <v>0</v>
      </c>
      <c r="BI173" s="221">
        <f>IF(N173="nulová",J173,0)</f>
        <v>0</v>
      </c>
      <c r="BJ173" s="18" t="s">
        <v>81</v>
      </c>
      <c r="BK173" s="221">
        <f>ROUND(I173*H173,2)</f>
        <v>0</v>
      </c>
      <c r="BL173" s="18" t="s">
        <v>194</v>
      </c>
      <c r="BM173" s="220" t="s">
        <v>274</v>
      </c>
    </row>
    <row r="174" s="2" customFormat="1">
      <c r="A174" s="39"/>
      <c r="B174" s="40"/>
      <c r="C174" s="41"/>
      <c r="D174" s="222" t="s">
        <v>142</v>
      </c>
      <c r="E174" s="41"/>
      <c r="F174" s="223" t="s">
        <v>275</v>
      </c>
      <c r="G174" s="41"/>
      <c r="H174" s="41"/>
      <c r="I174" s="224"/>
      <c r="J174" s="41"/>
      <c r="K174" s="41"/>
      <c r="L174" s="45"/>
      <c r="M174" s="225"/>
      <c r="N174" s="226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142</v>
      </c>
      <c r="AU174" s="18" t="s">
        <v>84</v>
      </c>
    </row>
    <row r="175" s="2" customFormat="1">
      <c r="A175" s="39"/>
      <c r="B175" s="40"/>
      <c r="C175" s="41"/>
      <c r="D175" s="222" t="s">
        <v>172</v>
      </c>
      <c r="E175" s="41"/>
      <c r="F175" s="240" t="s">
        <v>270</v>
      </c>
      <c r="G175" s="41"/>
      <c r="H175" s="41"/>
      <c r="I175" s="224"/>
      <c r="J175" s="41"/>
      <c r="K175" s="41"/>
      <c r="L175" s="45"/>
      <c r="M175" s="225"/>
      <c r="N175" s="226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172</v>
      </c>
      <c r="AU175" s="18" t="s">
        <v>84</v>
      </c>
    </row>
    <row r="176" s="13" customFormat="1">
      <c r="A176" s="13"/>
      <c r="B176" s="229"/>
      <c r="C176" s="230"/>
      <c r="D176" s="222" t="s">
        <v>146</v>
      </c>
      <c r="E176" s="231" t="s">
        <v>19</v>
      </c>
      <c r="F176" s="232" t="s">
        <v>276</v>
      </c>
      <c r="G176" s="230"/>
      <c r="H176" s="233">
        <v>22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146</v>
      </c>
      <c r="AU176" s="239" t="s">
        <v>84</v>
      </c>
      <c r="AV176" s="13" t="s">
        <v>84</v>
      </c>
      <c r="AW176" s="13" t="s">
        <v>33</v>
      </c>
      <c r="AX176" s="13" t="s">
        <v>81</v>
      </c>
      <c r="AY176" s="239" t="s">
        <v>134</v>
      </c>
    </row>
    <row r="177" s="2" customFormat="1" ht="21.75" customHeight="1">
      <c r="A177" s="39"/>
      <c r="B177" s="40"/>
      <c r="C177" s="208" t="s">
        <v>7</v>
      </c>
      <c r="D177" s="208" t="s">
        <v>136</v>
      </c>
      <c r="E177" s="209" t="s">
        <v>277</v>
      </c>
      <c r="F177" s="210" t="s">
        <v>278</v>
      </c>
      <c r="G177" s="211" t="s">
        <v>220</v>
      </c>
      <c r="H177" s="212">
        <v>16</v>
      </c>
      <c r="I177" s="213"/>
      <c r="J177" s="214">
        <f>ROUND(I177*H177,2)</f>
        <v>0</v>
      </c>
      <c r="K177" s="215"/>
      <c r="L177" s="45"/>
      <c r="M177" s="216" t="s">
        <v>19</v>
      </c>
      <c r="N177" s="217" t="s">
        <v>44</v>
      </c>
      <c r="O177" s="85"/>
      <c r="P177" s="218">
        <f>O177*H177</f>
        <v>0</v>
      </c>
      <c r="Q177" s="218">
        <v>0</v>
      </c>
      <c r="R177" s="218">
        <f>Q177*H177</f>
        <v>0</v>
      </c>
      <c r="S177" s="218">
        <v>0</v>
      </c>
      <c r="T177" s="21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0" t="s">
        <v>140</v>
      </c>
      <c r="AT177" s="220" t="s">
        <v>136</v>
      </c>
      <c r="AU177" s="220" t="s">
        <v>84</v>
      </c>
      <c r="AY177" s="18" t="s">
        <v>134</v>
      </c>
      <c r="BE177" s="221">
        <f>IF(N177="základní",J177,0)</f>
        <v>0</v>
      </c>
      <c r="BF177" s="221">
        <f>IF(N177="snížená",J177,0)</f>
        <v>0</v>
      </c>
      <c r="BG177" s="221">
        <f>IF(N177="zákl. přenesená",J177,0)</f>
        <v>0</v>
      </c>
      <c r="BH177" s="221">
        <f>IF(N177="sníž. přenesená",J177,0)</f>
        <v>0</v>
      </c>
      <c r="BI177" s="221">
        <f>IF(N177="nulová",J177,0)</f>
        <v>0</v>
      </c>
      <c r="BJ177" s="18" t="s">
        <v>81</v>
      </c>
      <c r="BK177" s="221">
        <f>ROUND(I177*H177,2)</f>
        <v>0</v>
      </c>
      <c r="BL177" s="18" t="s">
        <v>140</v>
      </c>
      <c r="BM177" s="220" t="s">
        <v>279</v>
      </c>
    </row>
    <row r="178" s="2" customFormat="1">
      <c r="A178" s="39"/>
      <c r="B178" s="40"/>
      <c r="C178" s="41"/>
      <c r="D178" s="222" t="s">
        <v>142</v>
      </c>
      <c r="E178" s="41"/>
      <c r="F178" s="223" t="s">
        <v>280</v>
      </c>
      <c r="G178" s="41"/>
      <c r="H178" s="41"/>
      <c r="I178" s="224"/>
      <c r="J178" s="41"/>
      <c r="K178" s="41"/>
      <c r="L178" s="45"/>
      <c r="M178" s="225"/>
      <c r="N178" s="226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142</v>
      </c>
      <c r="AU178" s="18" t="s">
        <v>84</v>
      </c>
    </row>
    <row r="179" s="2" customFormat="1">
      <c r="A179" s="39"/>
      <c r="B179" s="40"/>
      <c r="C179" s="41"/>
      <c r="D179" s="227" t="s">
        <v>144</v>
      </c>
      <c r="E179" s="41"/>
      <c r="F179" s="228" t="s">
        <v>281</v>
      </c>
      <c r="G179" s="41"/>
      <c r="H179" s="41"/>
      <c r="I179" s="224"/>
      <c r="J179" s="41"/>
      <c r="K179" s="41"/>
      <c r="L179" s="45"/>
      <c r="M179" s="225"/>
      <c r="N179" s="226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144</v>
      </c>
      <c r="AU179" s="18" t="s">
        <v>84</v>
      </c>
    </row>
    <row r="180" s="2" customFormat="1">
      <c r="A180" s="39"/>
      <c r="B180" s="40"/>
      <c r="C180" s="41"/>
      <c r="D180" s="222" t="s">
        <v>172</v>
      </c>
      <c r="E180" s="41"/>
      <c r="F180" s="240" t="s">
        <v>282</v>
      </c>
      <c r="G180" s="41"/>
      <c r="H180" s="41"/>
      <c r="I180" s="224"/>
      <c r="J180" s="41"/>
      <c r="K180" s="41"/>
      <c r="L180" s="45"/>
      <c r="M180" s="225"/>
      <c r="N180" s="226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172</v>
      </c>
      <c r="AU180" s="18" t="s">
        <v>84</v>
      </c>
    </row>
    <row r="181" s="13" customFormat="1">
      <c r="A181" s="13"/>
      <c r="B181" s="229"/>
      <c r="C181" s="230"/>
      <c r="D181" s="222" t="s">
        <v>146</v>
      </c>
      <c r="E181" s="231" t="s">
        <v>19</v>
      </c>
      <c r="F181" s="232" t="s">
        <v>283</v>
      </c>
      <c r="G181" s="230"/>
      <c r="H181" s="233">
        <v>16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146</v>
      </c>
      <c r="AU181" s="239" t="s">
        <v>84</v>
      </c>
      <c r="AV181" s="13" t="s">
        <v>84</v>
      </c>
      <c r="AW181" s="13" t="s">
        <v>33</v>
      </c>
      <c r="AX181" s="13" t="s">
        <v>81</v>
      </c>
      <c r="AY181" s="239" t="s">
        <v>134</v>
      </c>
    </row>
    <row r="182" s="2" customFormat="1" ht="16.5" customHeight="1">
      <c r="A182" s="39"/>
      <c r="B182" s="40"/>
      <c r="C182" s="208" t="s">
        <v>97</v>
      </c>
      <c r="D182" s="208" t="s">
        <v>136</v>
      </c>
      <c r="E182" s="209" t="s">
        <v>284</v>
      </c>
      <c r="F182" s="210" t="s">
        <v>285</v>
      </c>
      <c r="G182" s="211" t="s">
        <v>193</v>
      </c>
      <c r="H182" s="212">
        <v>65</v>
      </c>
      <c r="I182" s="213"/>
      <c r="J182" s="214">
        <f>ROUND(I182*H182,2)</f>
        <v>0</v>
      </c>
      <c r="K182" s="215"/>
      <c r="L182" s="45"/>
      <c r="M182" s="216" t="s">
        <v>19</v>
      </c>
      <c r="N182" s="217" t="s">
        <v>44</v>
      </c>
      <c r="O182" s="85"/>
      <c r="P182" s="218">
        <f>O182*H182</f>
        <v>0</v>
      </c>
      <c r="Q182" s="218">
        <v>0</v>
      </c>
      <c r="R182" s="218">
        <f>Q182*H182</f>
        <v>0</v>
      </c>
      <c r="S182" s="218">
        <v>0</v>
      </c>
      <c r="T182" s="21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0" t="s">
        <v>194</v>
      </c>
      <c r="AT182" s="220" t="s">
        <v>136</v>
      </c>
      <c r="AU182" s="220" t="s">
        <v>84</v>
      </c>
      <c r="AY182" s="18" t="s">
        <v>134</v>
      </c>
      <c r="BE182" s="221">
        <f>IF(N182="základní",J182,0)</f>
        <v>0</v>
      </c>
      <c r="BF182" s="221">
        <f>IF(N182="snížená",J182,0)</f>
        <v>0</v>
      </c>
      <c r="BG182" s="221">
        <f>IF(N182="zákl. přenesená",J182,0)</f>
        <v>0</v>
      </c>
      <c r="BH182" s="221">
        <f>IF(N182="sníž. přenesená",J182,0)</f>
        <v>0</v>
      </c>
      <c r="BI182" s="221">
        <f>IF(N182="nulová",J182,0)</f>
        <v>0</v>
      </c>
      <c r="BJ182" s="18" t="s">
        <v>81</v>
      </c>
      <c r="BK182" s="221">
        <f>ROUND(I182*H182,2)</f>
        <v>0</v>
      </c>
      <c r="BL182" s="18" t="s">
        <v>194</v>
      </c>
      <c r="BM182" s="220" t="s">
        <v>286</v>
      </c>
    </row>
    <row r="183" s="2" customFormat="1">
      <c r="A183" s="39"/>
      <c r="B183" s="40"/>
      <c r="C183" s="41"/>
      <c r="D183" s="222" t="s">
        <v>142</v>
      </c>
      <c r="E183" s="41"/>
      <c r="F183" s="223" t="s">
        <v>287</v>
      </c>
      <c r="G183" s="41"/>
      <c r="H183" s="41"/>
      <c r="I183" s="224"/>
      <c r="J183" s="41"/>
      <c r="K183" s="41"/>
      <c r="L183" s="45"/>
      <c r="M183" s="225"/>
      <c r="N183" s="226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142</v>
      </c>
      <c r="AU183" s="18" t="s">
        <v>84</v>
      </c>
    </row>
    <row r="184" s="2" customFormat="1">
      <c r="A184" s="39"/>
      <c r="B184" s="40"/>
      <c r="C184" s="41"/>
      <c r="D184" s="222" t="s">
        <v>172</v>
      </c>
      <c r="E184" s="41"/>
      <c r="F184" s="240" t="s">
        <v>270</v>
      </c>
      <c r="G184" s="41"/>
      <c r="H184" s="41"/>
      <c r="I184" s="224"/>
      <c r="J184" s="41"/>
      <c r="K184" s="41"/>
      <c r="L184" s="45"/>
      <c r="M184" s="225"/>
      <c r="N184" s="226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172</v>
      </c>
      <c r="AU184" s="18" t="s">
        <v>84</v>
      </c>
    </row>
    <row r="185" s="13" customFormat="1">
      <c r="A185" s="13"/>
      <c r="B185" s="229"/>
      <c r="C185" s="230"/>
      <c r="D185" s="222" t="s">
        <v>146</v>
      </c>
      <c r="E185" s="231" t="s">
        <v>19</v>
      </c>
      <c r="F185" s="232" t="s">
        <v>288</v>
      </c>
      <c r="G185" s="230"/>
      <c r="H185" s="233">
        <v>65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146</v>
      </c>
      <c r="AU185" s="239" t="s">
        <v>84</v>
      </c>
      <c r="AV185" s="13" t="s">
        <v>84</v>
      </c>
      <c r="AW185" s="13" t="s">
        <v>33</v>
      </c>
      <c r="AX185" s="13" t="s">
        <v>81</v>
      </c>
      <c r="AY185" s="239" t="s">
        <v>134</v>
      </c>
    </row>
    <row r="186" s="2" customFormat="1" ht="16.5" customHeight="1">
      <c r="A186" s="39"/>
      <c r="B186" s="40"/>
      <c r="C186" s="208" t="s">
        <v>185</v>
      </c>
      <c r="D186" s="208" t="s">
        <v>136</v>
      </c>
      <c r="E186" s="209" t="s">
        <v>289</v>
      </c>
      <c r="F186" s="210" t="s">
        <v>290</v>
      </c>
      <c r="G186" s="211" t="s">
        <v>193</v>
      </c>
      <c r="H186" s="212">
        <v>2.3999999999999999</v>
      </c>
      <c r="I186" s="213"/>
      <c r="J186" s="214">
        <f>ROUND(I186*H186,2)</f>
        <v>0</v>
      </c>
      <c r="K186" s="215"/>
      <c r="L186" s="45"/>
      <c r="M186" s="216" t="s">
        <v>19</v>
      </c>
      <c r="N186" s="217" t="s">
        <v>44</v>
      </c>
      <c r="O186" s="85"/>
      <c r="P186" s="218">
        <f>O186*H186</f>
        <v>0</v>
      </c>
      <c r="Q186" s="218">
        <v>0</v>
      </c>
      <c r="R186" s="218">
        <f>Q186*H186</f>
        <v>0</v>
      </c>
      <c r="S186" s="218">
        <v>0</v>
      </c>
      <c r="T186" s="21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0" t="s">
        <v>140</v>
      </c>
      <c r="AT186" s="220" t="s">
        <v>136</v>
      </c>
      <c r="AU186" s="220" t="s">
        <v>84</v>
      </c>
      <c r="AY186" s="18" t="s">
        <v>134</v>
      </c>
      <c r="BE186" s="221">
        <f>IF(N186="základní",J186,0)</f>
        <v>0</v>
      </c>
      <c r="BF186" s="221">
        <f>IF(N186="snížená",J186,0)</f>
        <v>0</v>
      </c>
      <c r="BG186" s="221">
        <f>IF(N186="zákl. přenesená",J186,0)</f>
        <v>0</v>
      </c>
      <c r="BH186" s="221">
        <f>IF(N186="sníž. přenesená",J186,0)</f>
        <v>0</v>
      </c>
      <c r="BI186" s="221">
        <f>IF(N186="nulová",J186,0)</f>
        <v>0</v>
      </c>
      <c r="BJ186" s="18" t="s">
        <v>81</v>
      </c>
      <c r="BK186" s="221">
        <f>ROUND(I186*H186,2)</f>
        <v>0</v>
      </c>
      <c r="BL186" s="18" t="s">
        <v>140</v>
      </c>
      <c r="BM186" s="220" t="s">
        <v>291</v>
      </c>
    </row>
    <row r="187" s="2" customFormat="1">
      <c r="A187" s="39"/>
      <c r="B187" s="40"/>
      <c r="C187" s="41"/>
      <c r="D187" s="222" t="s">
        <v>142</v>
      </c>
      <c r="E187" s="41"/>
      <c r="F187" s="223" t="s">
        <v>290</v>
      </c>
      <c r="G187" s="41"/>
      <c r="H187" s="41"/>
      <c r="I187" s="224"/>
      <c r="J187" s="41"/>
      <c r="K187" s="41"/>
      <c r="L187" s="45"/>
      <c r="M187" s="225"/>
      <c r="N187" s="226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142</v>
      </c>
      <c r="AU187" s="18" t="s">
        <v>84</v>
      </c>
    </row>
    <row r="188" s="2" customFormat="1">
      <c r="A188" s="39"/>
      <c r="B188" s="40"/>
      <c r="C188" s="41"/>
      <c r="D188" s="222" t="s">
        <v>172</v>
      </c>
      <c r="E188" s="41"/>
      <c r="F188" s="240" t="s">
        <v>270</v>
      </c>
      <c r="G188" s="41"/>
      <c r="H188" s="41"/>
      <c r="I188" s="224"/>
      <c r="J188" s="41"/>
      <c r="K188" s="41"/>
      <c r="L188" s="45"/>
      <c r="M188" s="225"/>
      <c r="N188" s="226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172</v>
      </c>
      <c r="AU188" s="18" t="s">
        <v>84</v>
      </c>
    </row>
    <row r="189" s="13" customFormat="1">
      <c r="A189" s="13"/>
      <c r="B189" s="229"/>
      <c r="C189" s="230"/>
      <c r="D189" s="222" t="s">
        <v>146</v>
      </c>
      <c r="E189" s="231" t="s">
        <v>19</v>
      </c>
      <c r="F189" s="232" t="s">
        <v>292</v>
      </c>
      <c r="G189" s="230"/>
      <c r="H189" s="233">
        <v>2.3999999999999999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146</v>
      </c>
      <c r="AU189" s="239" t="s">
        <v>84</v>
      </c>
      <c r="AV189" s="13" t="s">
        <v>84</v>
      </c>
      <c r="AW189" s="13" t="s">
        <v>33</v>
      </c>
      <c r="AX189" s="13" t="s">
        <v>81</v>
      </c>
      <c r="AY189" s="239" t="s">
        <v>134</v>
      </c>
    </row>
    <row r="190" s="2" customFormat="1" ht="16.5" customHeight="1">
      <c r="A190" s="39"/>
      <c r="B190" s="40"/>
      <c r="C190" s="241" t="s">
        <v>205</v>
      </c>
      <c r="D190" s="241" t="s">
        <v>200</v>
      </c>
      <c r="E190" s="242" t="s">
        <v>293</v>
      </c>
      <c r="F190" s="243" t="s">
        <v>294</v>
      </c>
      <c r="G190" s="244" t="s">
        <v>193</v>
      </c>
      <c r="H190" s="245">
        <v>2.3999999999999999</v>
      </c>
      <c r="I190" s="246"/>
      <c r="J190" s="247">
        <f>ROUND(I190*H190,2)</f>
        <v>0</v>
      </c>
      <c r="K190" s="248"/>
      <c r="L190" s="249"/>
      <c r="M190" s="250" t="s">
        <v>19</v>
      </c>
      <c r="N190" s="251" t="s">
        <v>44</v>
      </c>
      <c r="O190" s="85"/>
      <c r="P190" s="218">
        <f>O190*H190</f>
        <v>0</v>
      </c>
      <c r="Q190" s="218">
        <v>0.00072000000000000005</v>
      </c>
      <c r="R190" s="218">
        <f>Q190*H190</f>
        <v>0.0017280000000000002</v>
      </c>
      <c r="S190" s="218">
        <v>0</v>
      </c>
      <c r="T190" s="21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0" t="s">
        <v>242</v>
      </c>
      <c r="AT190" s="220" t="s">
        <v>200</v>
      </c>
      <c r="AU190" s="220" t="s">
        <v>84</v>
      </c>
      <c r="AY190" s="18" t="s">
        <v>134</v>
      </c>
      <c r="BE190" s="221">
        <f>IF(N190="základní",J190,0)</f>
        <v>0</v>
      </c>
      <c r="BF190" s="221">
        <f>IF(N190="snížená",J190,0)</f>
        <v>0</v>
      </c>
      <c r="BG190" s="221">
        <f>IF(N190="zákl. přenesená",J190,0)</f>
        <v>0</v>
      </c>
      <c r="BH190" s="221">
        <f>IF(N190="sníž. přenesená",J190,0)</f>
        <v>0</v>
      </c>
      <c r="BI190" s="221">
        <f>IF(N190="nulová",J190,0)</f>
        <v>0</v>
      </c>
      <c r="BJ190" s="18" t="s">
        <v>81</v>
      </c>
      <c r="BK190" s="221">
        <f>ROUND(I190*H190,2)</f>
        <v>0</v>
      </c>
      <c r="BL190" s="18" t="s">
        <v>140</v>
      </c>
      <c r="BM190" s="220" t="s">
        <v>295</v>
      </c>
    </row>
    <row r="191" s="2" customFormat="1">
      <c r="A191" s="39"/>
      <c r="B191" s="40"/>
      <c r="C191" s="41"/>
      <c r="D191" s="222" t="s">
        <v>142</v>
      </c>
      <c r="E191" s="41"/>
      <c r="F191" s="223" t="s">
        <v>296</v>
      </c>
      <c r="G191" s="41"/>
      <c r="H191" s="41"/>
      <c r="I191" s="224"/>
      <c r="J191" s="41"/>
      <c r="K191" s="41"/>
      <c r="L191" s="45"/>
      <c r="M191" s="225"/>
      <c r="N191" s="226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142</v>
      </c>
      <c r="AU191" s="18" t="s">
        <v>84</v>
      </c>
    </row>
    <row r="192" s="2" customFormat="1">
      <c r="A192" s="39"/>
      <c r="B192" s="40"/>
      <c r="C192" s="41"/>
      <c r="D192" s="222" t="s">
        <v>172</v>
      </c>
      <c r="E192" s="41"/>
      <c r="F192" s="240" t="s">
        <v>297</v>
      </c>
      <c r="G192" s="41"/>
      <c r="H192" s="41"/>
      <c r="I192" s="224"/>
      <c r="J192" s="41"/>
      <c r="K192" s="41"/>
      <c r="L192" s="45"/>
      <c r="M192" s="225"/>
      <c r="N192" s="226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172</v>
      </c>
      <c r="AU192" s="18" t="s">
        <v>84</v>
      </c>
    </row>
    <row r="193" s="13" customFormat="1">
      <c r="A193" s="13"/>
      <c r="B193" s="229"/>
      <c r="C193" s="230"/>
      <c r="D193" s="222" t="s">
        <v>146</v>
      </c>
      <c r="E193" s="231" t="s">
        <v>19</v>
      </c>
      <c r="F193" s="232" t="s">
        <v>298</v>
      </c>
      <c r="G193" s="230"/>
      <c r="H193" s="233">
        <v>2.3999999999999999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146</v>
      </c>
      <c r="AU193" s="239" t="s">
        <v>84</v>
      </c>
      <c r="AV193" s="13" t="s">
        <v>84</v>
      </c>
      <c r="AW193" s="13" t="s">
        <v>33</v>
      </c>
      <c r="AX193" s="13" t="s">
        <v>81</v>
      </c>
      <c r="AY193" s="239" t="s">
        <v>134</v>
      </c>
    </row>
    <row r="194" s="2" customFormat="1" ht="16.5" customHeight="1">
      <c r="A194" s="39"/>
      <c r="B194" s="40"/>
      <c r="C194" s="208" t="s">
        <v>299</v>
      </c>
      <c r="D194" s="208" t="s">
        <v>136</v>
      </c>
      <c r="E194" s="209" t="s">
        <v>300</v>
      </c>
      <c r="F194" s="210" t="s">
        <v>301</v>
      </c>
      <c r="G194" s="211" t="s">
        <v>193</v>
      </c>
      <c r="H194" s="212">
        <v>60</v>
      </c>
      <c r="I194" s="213"/>
      <c r="J194" s="214">
        <f>ROUND(I194*H194,2)</f>
        <v>0</v>
      </c>
      <c r="K194" s="215"/>
      <c r="L194" s="45"/>
      <c r="M194" s="216" t="s">
        <v>19</v>
      </c>
      <c r="N194" s="217" t="s">
        <v>44</v>
      </c>
      <c r="O194" s="85"/>
      <c r="P194" s="218">
        <f>O194*H194</f>
        <v>0</v>
      </c>
      <c r="Q194" s="218">
        <v>0</v>
      </c>
      <c r="R194" s="218">
        <f>Q194*H194</f>
        <v>0</v>
      </c>
      <c r="S194" s="218">
        <v>0</v>
      </c>
      <c r="T194" s="21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0" t="s">
        <v>140</v>
      </c>
      <c r="AT194" s="220" t="s">
        <v>136</v>
      </c>
      <c r="AU194" s="220" t="s">
        <v>84</v>
      </c>
      <c r="AY194" s="18" t="s">
        <v>134</v>
      </c>
      <c r="BE194" s="221">
        <f>IF(N194="základní",J194,0)</f>
        <v>0</v>
      </c>
      <c r="BF194" s="221">
        <f>IF(N194="snížená",J194,0)</f>
        <v>0</v>
      </c>
      <c r="BG194" s="221">
        <f>IF(N194="zákl. přenesená",J194,0)</f>
        <v>0</v>
      </c>
      <c r="BH194" s="221">
        <f>IF(N194="sníž. přenesená",J194,0)</f>
        <v>0</v>
      </c>
      <c r="BI194" s="221">
        <f>IF(N194="nulová",J194,0)</f>
        <v>0</v>
      </c>
      <c r="BJ194" s="18" t="s">
        <v>81</v>
      </c>
      <c r="BK194" s="221">
        <f>ROUND(I194*H194,2)</f>
        <v>0</v>
      </c>
      <c r="BL194" s="18" t="s">
        <v>140</v>
      </c>
      <c r="BM194" s="220" t="s">
        <v>302</v>
      </c>
    </row>
    <row r="195" s="2" customFormat="1">
      <c r="A195" s="39"/>
      <c r="B195" s="40"/>
      <c r="C195" s="41"/>
      <c r="D195" s="222" t="s">
        <v>142</v>
      </c>
      <c r="E195" s="41"/>
      <c r="F195" s="223" t="s">
        <v>301</v>
      </c>
      <c r="G195" s="41"/>
      <c r="H195" s="41"/>
      <c r="I195" s="224"/>
      <c r="J195" s="41"/>
      <c r="K195" s="41"/>
      <c r="L195" s="45"/>
      <c r="M195" s="225"/>
      <c r="N195" s="226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142</v>
      </c>
      <c r="AU195" s="18" t="s">
        <v>84</v>
      </c>
    </row>
    <row r="196" s="2" customFormat="1">
      <c r="A196" s="39"/>
      <c r="B196" s="40"/>
      <c r="C196" s="41"/>
      <c r="D196" s="222" t="s">
        <v>172</v>
      </c>
      <c r="E196" s="41"/>
      <c r="F196" s="240" t="s">
        <v>270</v>
      </c>
      <c r="G196" s="41"/>
      <c r="H196" s="41"/>
      <c r="I196" s="224"/>
      <c r="J196" s="41"/>
      <c r="K196" s="41"/>
      <c r="L196" s="45"/>
      <c r="M196" s="225"/>
      <c r="N196" s="226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172</v>
      </c>
      <c r="AU196" s="18" t="s">
        <v>84</v>
      </c>
    </row>
    <row r="197" s="13" customFormat="1">
      <c r="A197" s="13"/>
      <c r="B197" s="229"/>
      <c r="C197" s="230"/>
      <c r="D197" s="222" t="s">
        <v>146</v>
      </c>
      <c r="E197" s="231" t="s">
        <v>19</v>
      </c>
      <c r="F197" s="232" t="s">
        <v>174</v>
      </c>
      <c r="G197" s="230"/>
      <c r="H197" s="233">
        <v>60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9" t="s">
        <v>146</v>
      </c>
      <c r="AU197" s="239" t="s">
        <v>84</v>
      </c>
      <c r="AV197" s="13" t="s">
        <v>84</v>
      </c>
      <c r="AW197" s="13" t="s">
        <v>33</v>
      </c>
      <c r="AX197" s="13" t="s">
        <v>81</v>
      </c>
      <c r="AY197" s="239" t="s">
        <v>134</v>
      </c>
    </row>
    <row r="198" s="2" customFormat="1" ht="16.5" customHeight="1">
      <c r="A198" s="39"/>
      <c r="B198" s="40"/>
      <c r="C198" s="208" t="s">
        <v>303</v>
      </c>
      <c r="D198" s="208" t="s">
        <v>136</v>
      </c>
      <c r="E198" s="209" t="s">
        <v>304</v>
      </c>
      <c r="F198" s="210" t="s">
        <v>305</v>
      </c>
      <c r="G198" s="211" t="s">
        <v>193</v>
      </c>
      <c r="H198" s="212">
        <v>5</v>
      </c>
      <c r="I198" s="213"/>
      <c r="J198" s="214">
        <f>ROUND(I198*H198,2)</f>
        <v>0</v>
      </c>
      <c r="K198" s="215"/>
      <c r="L198" s="45"/>
      <c r="M198" s="216" t="s">
        <v>19</v>
      </c>
      <c r="N198" s="217" t="s">
        <v>44</v>
      </c>
      <c r="O198" s="85"/>
      <c r="P198" s="218">
        <f>O198*H198</f>
        <v>0</v>
      </c>
      <c r="Q198" s="218">
        <v>0</v>
      </c>
      <c r="R198" s="218">
        <f>Q198*H198</f>
        <v>0</v>
      </c>
      <c r="S198" s="218">
        <v>0</v>
      </c>
      <c r="T198" s="21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0" t="s">
        <v>140</v>
      </c>
      <c r="AT198" s="220" t="s">
        <v>136</v>
      </c>
      <c r="AU198" s="220" t="s">
        <v>84</v>
      </c>
      <c r="AY198" s="18" t="s">
        <v>134</v>
      </c>
      <c r="BE198" s="221">
        <f>IF(N198="základní",J198,0)</f>
        <v>0</v>
      </c>
      <c r="BF198" s="221">
        <f>IF(N198="snížená",J198,0)</f>
        <v>0</v>
      </c>
      <c r="BG198" s="221">
        <f>IF(N198="zákl. přenesená",J198,0)</f>
        <v>0</v>
      </c>
      <c r="BH198" s="221">
        <f>IF(N198="sníž. přenesená",J198,0)</f>
        <v>0</v>
      </c>
      <c r="BI198" s="221">
        <f>IF(N198="nulová",J198,0)</f>
        <v>0</v>
      </c>
      <c r="BJ198" s="18" t="s">
        <v>81</v>
      </c>
      <c r="BK198" s="221">
        <f>ROUND(I198*H198,2)</f>
        <v>0</v>
      </c>
      <c r="BL198" s="18" t="s">
        <v>140</v>
      </c>
      <c r="BM198" s="220" t="s">
        <v>306</v>
      </c>
    </row>
    <row r="199" s="2" customFormat="1">
      <c r="A199" s="39"/>
      <c r="B199" s="40"/>
      <c r="C199" s="41"/>
      <c r="D199" s="222" t="s">
        <v>142</v>
      </c>
      <c r="E199" s="41"/>
      <c r="F199" s="223" t="s">
        <v>305</v>
      </c>
      <c r="G199" s="41"/>
      <c r="H199" s="41"/>
      <c r="I199" s="224"/>
      <c r="J199" s="41"/>
      <c r="K199" s="41"/>
      <c r="L199" s="45"/>
      <c r="M199" s="225"/>
      <c r="N199" s="226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142</v>
      </c>
      <c r="AU199" s="18" t="s">
        <v>84</v>
      </c>
    </row>
    <row r="200" s="2" customFormat="1">
      <c r="A200" s="39"/>
      <c r="B200" s="40"/>
      <c r="C200" s="41"/>
      <c r="D200" s="222" t="s">
        <v>172</v>
      </c>
      <c r="E200" s="41"/>
      <c r="F200" s="240" t="s">
        <v>270</v>
      </c>
      <c r="G200" s="41"/>
      <c r="H200" s="41"/>
      <c r="I200" s="224"/>
      <c r="J200" s="41"/>
      <c r="K200" s="41"/>
      <c r="L200" s="45"/>
      <c r="M200" s="225"/>
      <c r="N200" s="226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172</v>
      </c>
      <c r="AU200" s="18" t="s">
        <v>84</v>
      </c>
    </row>
    <row r="201" s="13" customFormat="1">
      <c r="A201" s="13"/>
      <c r="B201" s="229"/>
      <c r="C201" s="230"/>
      <c r="D201" s="222" t="s">
        <v>146</v>
      </c>
      <c r="E201" s="231" t="s">
        <v>19</v>
      </c>
      <c r="F201" s="232" t="s">
        <v>175</v>
      </c>
      <c r="G201" s="230"/>
      <c r="H201" s="233">
        <v>5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9" t="s">
        <v>146</v>
      </c>
      <c r="AU201" s="239" t="s">
        <v>84</v>
      </c>
      <c r="AV201" s="13" t="s">
        <v>84</v>
      </c>
      <c r="AW201" s="13" t="s">
        <v>33</v>
      </c>
      <c r="AX201" s="13" t="s">
        <v>81</v>
      </c>
      <c r="AY201" s="239" t="s">
        <v>134</v>
      </c>
    </row>
    <row r="202" s="2" customFormat="1" ht="16.5" customHeight="1">
      <c r="A202" s="39"/>
      <c r="B202" s="40"/>
      <c r="C202" s="241" t="s">
        <v>307</v>
      </c>
      <c r="D202" s="241" t="s">
        <v>200</v>
      </c>
      <c r="E202" s="242" t="s">
        <v>308</v>
      </c>
      <c r="F202" s="243" t="s">
        <v>309</v>
      </c>
      <c r="G202" s="244" t="s">
        <v>193</v>
      </c>
      <c r="H202" s="245">
        <v>60</v>
      </c>
      <c r="I202" s="246"/>
      <c r="J202" s="247">
        <f>ROUND(I202*H202,2)</f>
        <v>0</v>
      </c>
      <c r="K202" s="248"/>
      <c r="L202" s="249"/>
      <c r="M202" s="250" t="s">
        <v>19</v>
      </c>
      <c r="N202" s="251" t="s">
        <v>44</v>
      </c>
      <c r="O202" s="85"/>
      <c r="P202" s="218">
        <f>O202*H202</f>
        <v>0</v>
      </c>
      <c r="Q202" s="218">
        <v>0.00072000000000000005</v>
      </c>
      <c r="R202" s="218">
        <f>Q202*H202</f>
        <v>0.043200000000000002</v>
      </c>
      <c r="S202" s="218">
        <v>0</v>
      </c>
      <c r="T202" s="21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0" t="s">
        <v>242</v>
      </c>
      <c r="AT202" s="220" t="s">
        <v>200</v>
      </c>
      <c r="AU202" s="220" t="s">
        <v>84</v>
      </c>
      <c r="AY202" s="18" t="s">
        <v>134</v>
      </c>
      <c r="BE202" s="221">
        <f>IF(N202="základní",J202,0)</f>
        <v>0</v>
      </c>
      <c r="BF202" s="221">
        <f>IF(N202="snížená",J202,0)</f>
        <v>0</v>
      </c>
      <c r="BG202" s="221">
        <f>IF(N202="zákl. přenesená",J202,0)</f>
        <v>0</v>
      </c>
      <c r="BH202" s="221">
        <f>IF(N202="sníž. přenesená",J202,0)</f>
        <v>0</v>
      </c>
      <c r="BI202" s="221">
        <f>IF(N202="nulová",J202,0)</f>
        <v>0</v>
      </c>
      <c r="BJ202" s="18" t="s">
        <v>81</v>
      </c>
      <c r="BK202" s="221">
        <f>ROUND(I202*H202,2)</f>
        <v>0</v>
      </c>
      <c r="BL202" s="18" t="s">
        <v>140</v>
      </c>
      <c r="BM202" s="220" t="s">
        <v>310</v>
      </c>
    </row>
    <row r="203" s="2" customFormat="1">
      <c r="A203" s="39"/>
      <c r="B203" s="40"/>
      <c r="C203" s="41"/>
      <c r="D203" s="222" t="s">
        <v>142</v>
      </c>
      <c r="E203" s="41"/>
      <c r="F203" s="223" t="s">
        <v>311</v>
      </c>
      <c r="G203" s="41"/>
      <c r="H203" s="41"/>
      <c r="I203" s="224"/>
      <c r="J203" s="41"/>
      <c r="K203" s="41"/>
      <c r="L203" s="45"/>
      <c r="M203" s="225"/>
      <c r="N203" s="226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142</v>
      </c>
      <c r="AU203" s="18" t="s">
        <v>84</v>
      </c>
    </row>
    <row r="204" s="2" customFormat="1">
      <c r="A204" s="39"/>
      <c r="B204" s="40"/>
      <c r="C204" s="41"/>
      <c r="D204" s="222" t="s">
        <v>172</v>
      </c>
      <c r="E204" s="41"/>
      <c r="F204" s="240" t="s">
        <v>312</v>
      </c>
      <c r="G204" s="41"/>
      <c r="H204" s="41"/>
      <c r="I204" s="224"/>
      <c r="J204" s="41"/>
      <c r="K204" s="41"/>
      <c r="L204" s="45"/>
      <c r="M204" s="225"/>
      <c r="N204" s="226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172</v>
      </c>
      <c r="AU204" s="18" t="s">
        <v>84</v>
      </c>
    </row>
    <row r="205" s="13" customFormat="1">
      <c r="A205" s="13"/>
      <c r="B205" s="229"/>
      <c r="C205" s="230"/>
      <c r="D205" s="222" t="s">
        <v>146</v>
      </c>
      <c r="E205" s="231" t="s">
        <v>19</v>
      </c>
      <c r="F205" s="232" t="s">
        <v>174</v>
      </c>
      <c r="G205" s="230"/>
      <c r="H205" s="233">
        <v>60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146</v>
      </c>
      <c r="AU205" s="239" t="s">
        <v>84</v>
      </c>
      <c r="AV205" s="13" t="s">
        <v>84</v>
      </c>
      <c r="AW205" s="13" t="s">
        <v>33</v>
      </c>
      <c r="AX205" s="13" t="s">
        <v>81</v>
      </c>
      <c r="AY205" s="239" t="s">
        <v>134</v>
      </c>
    </row>
    <row r="206" s="2" customFormat="1" ht="16.5" customHeight="1">
      <c r="A206" s="39"/>
      <c r="B206" s="40"/>
      <c r="C206" s="241" t="s">
        <v>313</v>
      </c>
      <c r="D206" s="241" t="s">
        <v>200</v>
      </c>
      <c r="E206" s="242" t="s">
        <v>314</v>
      </c>
      <c r="F206" s="243" t="s">
        <v>315</v>
      </c>
      <c r="G206" s="244" t="s">
        <v>193</v>
      </c>
      <c r="H206" s="245">
        <v>5</v>
      </c>
      <c r="I206" s="246"/>
      <c r="J206" s="247">
        <f>ROUND(I206*H206,2)</f>
        <v>0</v>
      </c>
      <c r="K206" s="248"/>
      <c r="L206" s="249"/>
      <c r="M206" s="250" t="s">
        <v>19</v>
      </c>
      <c r="N206" s="251" t="s">
        <v>44</v>
      </c>
      <c r="O206" s="85"/>
      <c r="P206" s="218">
        <f>O206*H206</f>
        <v>0</v>
      </c>
      <c r="Q206" s="218">
        <v>0.00072000000000000005</v>
      </c>
      <c r="R206" s="218">
        <f>Q206*H206</f>
        <v>0.0036000000000000003</v>
      </c>
      <c r="S206" s="218">
        <v>0</v>
      </c>
      <c r="T206" s="21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0" t="s">
        <v>242</v>
      </c>
      <c r="AT206" s="220" t="s">
        <v>200</v>
      </c>
      <c r="AU206" s="220" t="s">
        <v>84</v>
      </c>
      <c r="AY206" s="18" t="s">
        <v>134</v>
      </c>
      <c r="BE206" s="221">
        <f>IF(N206="základní",J206,0)</f>
        <v>0</v>
      </c>
      <c r="BF206" s="221">
        <f>IF(N206="snížená",J206,0)</f>
        <v>0</v>
      </c>
      <c r="BG206" s="221">
        <f>IF(N206="zákl. přenesená",J206,0)</f>
        <v>0</v>
      </c>
      <c r="BH206" s="221">
        <f>IF(N206="sníž. přenesená",J206,0)</f>
        <v>0</v>
      </c>
      <c r="BI206" s="221">
        <f>IF(N206="nulová",J206,0)</f>
        <v>0</v>
      </c>
      <c r="BJ206" s="18" t="s">
        <v>81</v>
      </c>
      <c r="BK206" s="221">
        <f>ROUND(I206*H206,2)</f>
        <v>0</v>
      </c>
      <c r="BL206" s="18" t="s">
        <v>140</v>
      </c>
      <c r="BM206" s="220" t="s">
        <v>316</v>
      </c>
    </row>
    <row r="207" s="2" customFormat="1">
      <c r="A207" s="39"/>
      <c r="B207" s="40"/>
      <c r="C207" s="41"/>
      <c r="D207" s="222" t="s">
        <v>142</v>
      </c>
      <c r="E207" s="41"/>
      <c r="F207" s="223" t="s">
        <v>317</v>
      </c>
      <c r="G207" s="41"/>
      <c r="H207" s="41"/>
      <c r="I207" s="224"/>
      <c r="J207" s="41"/>
      <c r="K207" s="41"/>
      <c r="L207" s="45"/>
      <c r="M207" s="225"/>
      <c r="N207" s="226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142</v>
      </c>
      <c r="AU207" s="18" t="s">
        <v>84</v>
      </c>
    </row>
    <row r="208" s="2" customFormat="1">
      <c r="A208" s="39"/>
      <c r="B208" s="40"/>
      <c r="C208" s="41"/>
      <c r="D208" s="222" t="s">
        <v>172</v>
      </c>
      <c r="E208" s="41"/>
      <c r="F208" s="240" t="s">
        <v>318</v>
      </c>
      <c r="G208" s="41"/>
      <c r="H208" s="41"/>
      <c r="I208" s="224"/>
      <c r="J208" s="41"/>
      <c r="K208" s="41"/>
      <c r="L208" s="45"/>
      <c r="M208" s="225"/>
      <c r="N208" s="226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172</v>
      </c>
      <c r="AU208" s="18" t="s">
        <v>84</v>
      </c>
    </row>
    <row r="209" s="13" customFormat="1">
      <c r="A209" s="13"/>
      <c r="B209" s="229"/>
      <c r="C209" s="230"/>
      <c r="D209" s="222" t="s">
        <v>146</v>
      </c>
      <c r="E209" s="231" t="s">
        <v>19</v>
      </c>
      <c r="F209" s="232" t="s">
        <v>175</v>
      </c>
      <c r="G209" s="230"/>
      <c r="H209" s="233">
        <v>5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146</v>
      </c>
      <c r="AU209" s="239" t="s">
        <v>84</v>
      </c>
      <c r="AV209" s="13" t="s">
        <v>84</v>
      </c>
      <c r="AW209" s="13" t="s">
        <v>33</v>
      </c>
      <c r="AX209" s="13" t="s">
        <v>81</v>
      </c>
      <c r="AY209" s="239" t="s">
        <v>134</v>
      </c>
    </row>
    <row r="210" s="2" customFormat="1" ht="16.5" customHeight="1">
      <c r="A210" s="39"/>
      <c r="B210" s="40"/>
      <c r="C210" s="208" t="s">
        <v>319</v>
      </c>
      <c r="D210" s="208" t="s">
        <v>136</v>
      </c>
      <c r="E210" s="209" t="s">
        <v>320</v>
      </c>
      <c r="F210" s="210" t="s">
        <v>321</v>
      </c>
      <c r="G210" s="211" t="s">
        <v>322</v>
      </c>
      <c r="H210" s="212">
        <v>2</v>
      </c>
      <c r="I210" s="213"/>
      <c r="J210" s="214">
        <f>ROUND(I210*H210,2)</f>
        <v>0</v>
      </c>
      <c r="K210" s="215"/>
      <c r="L210" s="45"/>
      <c r="M210" s="216" t="s">
        <v>19</v>
      </c>
      <c r="N210" s="217" t="s">
        <v>44</v>
      </c>
      <c r="O210" s="85"/>
      <c r="P210" s="218">
        <f>O210*H210</f>
        <v>0</v>
      </c>
      <c r="Q210" s="218">
        <v>0</v>
      </c>
      <c r="R210" s="218">
        <f>Q210*H210</f>
        <v>0</v>
      </c>
      <c r="S210" s="218">
        <v>0</v>
      </c>
      <c r="T210" s="21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0" t="s">
        <v>140</v>
      </c>
      <c r="AT210" s="220" t="s">
        <v>136</v>
      </c>
      <c r="AU210" s="220" t="s">
        <v>84</v>
      </c>
      <c r="AY210" s="18" t="s">
        <v>134</v>
      </c>
      <c r="BE210" s="221">
        <f>IF(N210="základní",J210,0)</f>
        <v>0</v>
      </c>
      <c r="BF210" s="221">
        <f>IF(N210="snížená",J210,0)</f>
        <v>0</v>
      </c>
      <c r="BG210" s="221">
        <f>IF(N210="zákl. přenesená",J210,0)</f>
        <v>0</v>
      </c>
      <c r="BH210" s="221">
        <f>IF(N210="sníž. přenesená",J210,0)</f>
        <v>0</v>
      </c>
      <c r="BI210" s="221">
        <f>IF(N210="nulová",J210,0)</f>
        <v>0</v>
      </c>
      <c r="BJ210" s="18" t="s">
        <v>81</v>
      </c>
      <c r="BK210" s="221">
        <f>ROUND(I210*H210,2)</f>
        <v>0</v>
      </c>
      <c r="BL210" s="18" t="s">
        <v>140</v>
      </c>
      <c r="BM210" s="220" t="s">
        <v>323</v>
      </c>
    </row>
    <row r="211" s="2" customFormat="1">
      <c r="A211" s="39"/>
      <c r="B211" s="40"/>
      <c r="C211" s="41"/>
      <c r="D211" s="222" t="s">
        <v>142</v>
      </c>
      <c r="E211" s="41"/>
      <c r="F211" s="223" t="s">
        <v>324</v>
      </c>
      <c r="G211" s="41"/>
      <c r="H211" s="41"/>
      <c r="I211" s="224"/>
      <c r="J211" s="41"/>
      <c r="K211" s="41"/>
      <c r="L211" s="45"/>
      <c r="M211" s="225"/>
      <c r="N211" s="226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142</v>
      </c>
      <c r="AU211" s="18" t="s">
        <v>84</v>
      </c>
    </row>
    <row r="212" s="2" customFormat="1">
      <c r="A212" s="39"/>
      <c r="B212" s="40"/>
      <c r="C212" s="41"/>
      <c r="D212" s="222" t="s">
        <v>172</v>
      </c>
      <c r="E212" s="41"/>
      <c r="F212" s="240" t="s">
        <v>270</v>
      </c>
      <c r="G212" s="41"/>
      <c r="H212" s="41"/>
      <c r="I212" s="224"/>
      <c r="J212" s="41"/>
      <c r="K212" s="41"/>
      <c r="L212" s="45"/>
      <c r="M212" s="225"/>
      <c r="N212" s="226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172</v>
      </c>
      <c r="AU212" s="18" t="s">
        <v>84</v>
      </c>
    </row>
    <row r="213" s="13" customFormat="1">
      <c r="A213" s="13"/>
      <c r="B213" s="229"/>
      <c r="C213" s="230"/>
      <c r="D213" s="222" t="s">
        <v>146</v>
      </c>
      <c r="E213" s="231" t="s">
        <v>19</v>
      </c>
      <c r="F213" s="232" t="s">
        <v>84</v>
      </c>
      <c r="G213" s="230"/>
      <c r="H213" s="233">
        <v>2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146</v>
      </c>
      <c r="AU213" s="239" t="s">
        <v>84</v>
      </c>
      <c r="AV213" s="13" t="s">
        <v>84</v>
      </c>
      <c r="AW213" s="13" t="s">
        <v>33</v>
      </c>
      <c r="AX213" s="13" t="s">
        <v>81</v>
      </c>
      <c r="AY213" s="239" t="s">
        <v>134</v>
      </c>
    </row>
    <row r="214" s="2" customFormat="1" ht="16.5" customHeight="1">
      <c r="A214" s="39"/>
      <c r="B214" s="40"/>
      <c r="C214" s="208" t="s">
        <v>325</v>
      </c>
      <c r="D214" s="208" t="s">
        <v>136</v>
      </c>
      <c r="E214" s="209" t="s">
        <v>326</v>
      </c>
      <c r="F214" s="210" t="s">
        <v>327</v>
      </c>
      <c r="G214" s="211" t="s">
        <v>220</v>
      </c>
      <c r="H214" s="212">
        <v>2</v>
      </c>
      <c r="I214" s="213"/>
      <c r="J214" s="214">
        <f>ROUND(I214*H214,2)</f>
        <v>0</v>
      </c>
      <c r="K214" s="215"/>
      <c r="L214" s="45"/>
      <c r="M214" s="216" t="s">
        <v>19</v>
      </c>
      <c r="N214" s="217" t="s">
        <v>44</v>
      </c>
      <c r="O214" s="85"/>
      <c r="P214" s="218">
        <f>O214*H214</f>
        <v>0</v>
      </c>
      <c r="Q214" s="218">
        <v>0.00035</v>
      </c>
      <c r="R214" s="218">
        <f>Q214*H214</f>
        <v>0.00069999999999999999</v>
      </c>
      <c r="S214" s="218">
        <v>0</v>
      </c>
      <c r="T214" s="21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0" t="s">
        <v>140</v>
      </c>
      <c r="AT214" s="220" t="s">
        <v>136</v>
      </c>
      <c r="AU214" s="220" t="s">
        <v>84</v>
      </c>
      <c r="AY214" s="18" t="s">
        <v>134</v>
      </c>
      <c r="BE214" s="221">
        <f>IF(N214="základní",J214,0)</f>
        <v>0</v>
      </c>
      <c r="BF214" s="221">
        <f>IF(N214="snížená",J214,0)</f>
        <v>0</v>
      </c>
      <c r="BG214" s="221">
        <f>IF(N214="zákl. přenesená",J214,0)</f>
        <v>0</v>
      </c>
      <c r="BH214" s="221">
        <f>IF(N214="sníž. přenesená",J214,0)</f>
        <v>0</v>
      </c>
      <c r="BI214" s="221">
        <f>IF(N214="nulová",J214,0)</f>
        <v>0</v>
      </c>
      <c r="BJ214" s="18" t="s">
        <v>81</v>
      </c>
      <c r="BK214" s="221">
        <f>ROUND(I214*H214,2)</f>
        <v>0</v>
      </c>
      <c r="BL214" s="18" t="s">
        <v>140</v>
      </c>
      <c r="BM214" s="220" t="s">
        <v>328</v>
      </c>
    </row>
    <row r="215" s="2" customFormat="1">
      <c r="A215" s="39"/>
      <c r="B215" s="40"/>
      <c r="C215" s="41"/>
      <c r="D215" s="222" t="s">
        <v>142</v>
      </c>
      <c r="E215" s="41"/>
      <c r="F215" s="223" t="s">
        <v>327</v>
      </c>
      <c r="G215" s="41"/>
      <c r="H215" s="41"/>
      <c r="I215" s="224"/>
      <c r="J215" s="41"/>
      <c r="K215" s="41"/>
      <c r="L215" s="45"/>
      <c r="M215" s="225"/>
      <c r="N215" s="226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142</v>
      </c>
      <c r="AU215" s="18" t="s">
        <v>84</v>
      </c>
    </row>
    <row r="216" s="2" customFormat="1">
      <c r="A216" s="39"/>
      <c r="B216" s="40"/>
      <c r="C216" s="41"/>
      <c r="D216" s="222" t="s">
        <v>172</v>
      </c>
      <c r="E216" s="41"/>
      <c r="F216" s="240" t="s">
        <v>329</v>
      </c>
      <c r="G216" s="41"/>
      <c r="H216" s="41"/>
      <c r="I216" s="224"/>
      <c r="J216" s="41"/>
      <c r="K216" s="41"/>
      <c r="L216" s="45"/>
      <c r="M216" s="225"/>
      <c r="N216" s="226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172</v>
      </c>
      <c r="AU216" s="18" t="s">
        <v>84</v>
      </c>
    </row>
    <row r="217" s="13" customFormat="1">
      <c r="A217" s="13"/>
      <c r="B217" s="229"/>
      <c r="C217" s="230"/>
      <c r="D217" s="222" t="s">
        <v>146</v>
      </c>
      <c r="E217" s="231" t="s">
        <v>19</v>
      </c>
      <c r="F217" s="232" t="s">
        <v>84</v>
      </c>
      <c r="G217" s="230"/>
      <c r="H217" s="233">
        <v>2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9" t="s">
        <v>146</v>
      </c>
      <c r="AU217" s="239" t="s">
        <v>84</v>
      </c>
      <c r="AV217" s="13" t="s">
        <v>84</v>
      </c>
      <c r="AW217" s="13" t="s">
        <v>33</v>
      </c>
      <c r="AX217" s="13" t="s">
        <v>81</v>
      </c>
      <c r="AY217" s="239" t="s">
        <v>134</v>
      </c>
    </row>
    <row r="218" s="2" customFormat="1" ht="21.75" customHeight="1">
      <c r="A218" s="39"/>
      <c r="B218" s="40"/>
      <c r="C218" s="208" t="s">
        <v>330</v>
      </c>
      <c r="D218" s="208" t="s">
        <v>136</v>
      </c>
      <c r="E218" s="209" t="s">
        <v>331</v>
      </c>
      <c r="F218" s="210" t="s">
        <v>332</v>
      </c>
      <c r="G218" s="211" t="s">
        <v>193</v>
      </c>
      <c r="H218" s="212">
        <v>64.079999999999998</v>
      </c>
      <c r="I218" s="213"/>
      <c r="J218" s="214">
        <f>ROUND(I218*H218,2)</f>
        <v>0</v>
      </c>
      <c r="K218" s="215"/>
      <c r="L218" s="45"/>
      <c r="M218" s="216" t="s">
        <v>19</v>
      </c>
      <c r="N218" s="217" t="s">
        <v>44</v>
      </c>
      <c r="O218" s="85"/>
      <c r="P218" s="218">
        <f>O218*H218</f>
        <v>0</v>
      </c>
      <c r="Q218" s="218">
        <v>0</v>
      </c>
      <c r="R218" s="218">
        <f>Q218*H218</f>
        <v>0</v>
      </c>
      <c r="S218" s="218">
        <v>0</v>
      </c>
      <c r="T218" s="21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0" t="s">
        <v>140</v>
      </c>
      <c r="AT218" s="220" t="s">
        <v>136</v>
      </c>
      <c r="AU218" s="220" t="s">
        <v>84</v>
      </c>
      <c r="AY218" s="18" t="s">
        <v>134</v>
      </c>
      <c r="BE218" s="221">
        <f>IF(N218="základní",J218,0)</f>
        <v>0</v>
      </c>
      <c r="BF218" s="221">
        <f>IF(N218="snížená",J218,0)</f>
        <v>0</v>
      </c>
      <c r="BG218" s="221">
        <f>IF(N218="zákl. přenesená",J218,0)</f>
        <v>0</v>
      </c>
      <c r="BH218" s="221">
        <f>IF(N218="sníž. přenesená",J218,0)</f>
        <v>0</v>
      </c>
      <c r="BI218" s="221">
        <f>IF(N218="nulová",J218,0)</f>
        <v>0</v>
      </c>
      <c r="BJ218" s="18" t="s">
        <v>81</v>
      </c>
      <c r="BK218" s="221">
        <f>ROUND(I218*H218,2)</f>
        <v>0</v>
      </c>
      <c r="BL218" s="18" t="s">
        <v>140</v>
      </c>
      <c r="BM218" s="220" t="s">
        <v>333</v>
      </c>
    </row>
    <row r="219" s="2" customFormat="1">
      <c r="A219" s="39"/>
      <c r="B219" s="40"/>
      <c r="C219" s="41"/>
      <c r="D219" s="222" t="s">
        <v>142</v>
      </c>
      <c r="E219" s="41"/>
      <c r="F219" s="223" t="s">
        <v>334</v>
      </c>
      <c r="G219" s="41"/>
      <c r="H219" s="41"/>
      <c r="I219" s="224"/>
      <c r="J219" s="41"/>
      <c r="K219" s="41"/>
      <c r="L219" s="45"/>
      <c r="M219" s="225"/>
      <c r="N219" s="226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142</v>
      </c>
      <c r="AU219" s="18" t="s">
        <v>84</v>
      </c>
    </row>
    <row r="220" s="2" customFormat="1">
      <c r="A220" s="39"/>
      <c r="B220" s="40"/>
      <c r="C220" s="41"/>
      <c r="D220" s="227" t="s">
        <v>144</v>
      </c>
      <c r="E220" s="41"/>
      <c r="F220" s="228" t="s">
        <v>335</v>
      </c>
      <c r="G220" s="41"/>
      <c r="H220" s="41"/>
      <c r="I220" s="224"/>
      <c r="J220" s="41"/>
      <c r="K220" s="41"/>
      <c r="L220" s="45"/>
      <c r="M220" s="225"/>
      <c r="N220" s="226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144</v>
      </c>
      <c r="AU220" s="18" t="s">
        <v>84</v>
      </c>
    </row>
    <row r="221" s="2" customFormat="1">
      <c r="A221" s="39"/>
      <c r="B221" s="40"/>
      <c r="C221" s="41"/>
      <c r="D221" s="222" t="s">
        <v>172</v>
      </c>
      <c r="E221" s="41"/>
      <c r="F221" s="240" t="s">
        <v>336</v>
      </c>
      <c r="G221" s="41"/>
      <c r="H221" s="41"/>
      <c r="I221" s="224"/>
      <c r="J221" s="41"/>
      <c r="K221" s="41"/>
      <c r="L221" s="45"/>
      <c r="M221" s="225"/>
      <c r="N221" s="226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172</v>
      </c>
      <c r="AU221" s="18" t="s">
        <v>84</v>
      </c>
    </row>
    <row r="222" s="13" customFormat="1">
      <c r="A222" s="13"/>
      <c r="B222" s="229"/>
      <c r="C222" s="230"/>
      <c r="D222" s="222" t="s">
        <v>146</v>
      </c>
      <c r="E222" s="231" t="s">
        <v>19</v>
      </c>
      <c r="F222" s="232" t="s">
        <v>337</v>
      </c>
      <c r="G222" s="230"/>
      <c r="H222" s="233">
        <v>64.079999999999998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9" t="s">
        <v>146</v>
      </c>
      <c r="AU222" s="239" t="s">
        <v>84</v>
      </c>
      <c r="AV222" s="13" t="s">
        <v>84</v>
      </c>
      <c r="AW222" s="13" t="s">
        <v>33</v>
      </c>
      <c r="AX222" s="13" t="s">
        <v>81</v>
      </c>
      <c r="AY222" s="239" t="s">
        <v>134</v>
      </c>
    </row>
    <row r="223" s="2" customFormat="1" ht="16.5" customHeight="1">
      <c r="A223" s="39"/>
      <c r="B223" s="40"/>
      <c r="C223" s="208" t="s">
        <v>203</v>
      </c>
      <c r="D223" s="208" t="s">
        <v>136</v>
      </c>
      <c r="E223" s="209" t="s">
        <v>338</v>
      </c>
      <c r="F223" s="210" t="s">
        <v>339</v>
      </c>
      <c r="G223" s="211" t="s">
        <v>220</v>
      </c>
      <c r="H223" s="212">
        <v>1</v>
      </c>
      <c r="I223" s="213"/>
      <c r="J223" s="214">
        <f>ROUND(I223*H223,2)</f>
        <v>0</v>
      </c>
      <c r="K223" s="215"/>
      <c r="L223" s="45"/>
      <c r="M223" s="216" t="s">
        <v>19</v>
      </c>
      <c r="N223" s="217" t="s">
        <v>44</v>
      </c>
      <c r="O223" s="85"/>
      <c r="P223" s="218">
        <f>O223*H223</f>
        <v>0</v>
      </c>
      <c r="Q223" s="218">
        <v>0</v>
      </c>
      <c r="R223" s="218">
        <f>Q223*H223</f>
        <v>0</v>
      </c>
      <c r="S223" s="218">
        <v>0</v>
      </c>
      <c r="T223" s="21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0" t="s">
        <v>140</v>
      </c>
      <c r="AT223" s="220" t="s">
        <v>136</v>
      </c>
      <c r="AU223" s="220" t="s">
        <v>84</v>
      </c>
      <c r="AY223" s="18" t="s">
        <v>134</v>
      </c>
      <c r="BE223" s="221">
        <f>IF(N223="základní",J223,0)</f>
        <v>0</v>
      </c>
      <c r="BF223" s="221">
        <f>IF(N223="snížená",J223,0)</f>
        <v>0</v>
      </c>
      <c r="BG223" s="221">
        <f>IF(N223="zákl. přenesená",J223,0)</f>
        <v>0</v>
      </c>
      <c r="BH223" s="221">
        <f>IF(N223="sníž. přenesená",J223,0)</f>
        <v>0</v>
      </c>
      <c r="BI223" s="221">
        <f>IF(N223="nulová",J223,0)</f>
        <v>0</v>
      </c>
      <c r="BJ223" s="18" t="s">
        <v>81</v>
      </c>
      <c r="BK223" s="221">
        <f>ROUND(I223*H223,2)</f>
        <v>0</v>
      </c>
      <c r="BL223" s="18" t="s">
        <v>140</v>
      </c>
      <c r="BM223" s="220" t="s">
        <v>340</v>
      </c>
    </row>
    <row r="224" s="2" customFormat="1">
      <c r="A224" s="39"/>
      <c r="B224" s="40"/>
      <c r="C224" s="41"/>
      <c r="D224" s="222" t="s">
        <v>142</v>
      </c>
      <c r="E224" s="41"/>
      <c r="F224" s="223" t="s">
        <v>339</v>
      </c>
      <c r="G224" s="41"/>
      <c r="H224" s="41"/>
      <c r="I224" s="224"/>
      <c r="J224" s="41"/>
      <c r="K224" s="41"/>
      <c r="L224" s="45"/>
      <c r="M224" s="225"/>
      <c r="N224" s="226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142</v>
      </c>
      <c r="AU224" s="18" t="s">
        <v>84</v>
      </c>
    </row>
    <row r="225" s="2" customFormat="1">
      <c r="A225" s="39"/>
      <c r="B225" s="40"/>
      <c r="C225" s="41"/>
      <c r="D225" s="227" t="s">
        <v>144</v>
      </c>
      <c r="E225" s="41"/>
      <c r="F225" s="228" t="s">
        <v>341</v>
      </c>
      <c r="G225" s="41"/>
      <c r="H225" s="41"/>
      <c r="I225" s="224"/>
      <c r="J225" s="41"/>
      <c r="K225" s="41"/>
      <c r="L225" s="45"/>
      <c r="M225" s="225"/>
      <c r="N225" s="226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144</v>
      </c>
      <c r="AU225" s="18" t="s">
        <v>84</v>
      </c>
    </row>
    <row r="226" s="13" customFormat="1">
      <c r="A226" s="13"/>
      <c r="B226" s="229"/>
      <c r="C226" s="230"/>
      <c r="D226" s="222" t="s">
        <v>146</v>
      </c>
      <c r="E226" s="231" t="s">
        <v>19</v>
      </c>
      <c r="F226" s="232" t="s">
        <v>81</v>
      </c>
      <c r="G226" s="230"/>
      <c r="H226" s="233">
        <v>1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146</v>
      </c>
      <c r="AU226" s="239" t="s">
        <v>84</v>
      </c>
      <c r="AV226" s="13" t="s">
        <v>84</v>
      </c>
      <c r="AW226" s="13" t="s">
        <v>33</v>
      </c>
      <c r="AX226" s="13" t="s">
        <v>81</v>
      </c>
      <c r="AY226" s="239" t="s">
        <v>134</v>
      </c>
    </row>
    <row r="227" s="2" customFormat="1" ht="16.5" customHeight="1">
      <c r="A227" s="39"/>
      <c r="B227" s="40"/>
      <c r="C227" s="208" t="s">
        <v>342</v>
      </c>
      <c r="D227" s="208" t="s">
        <v>136</v>
      </c>
      <c r="E227" s="209" t="s">
        <v>343</v>
      </c>
      <c r="F227" s="210" t="s">
        <v>344</v>
      </c>
      <c r="G227" s="211" t="s">
        <v>220</v>
      </c>
      <c r="H227" s="212">
        <v>2</v>
      </c>
      <c r="I227" s="213"/>
      <c r="J227" s="214">
        <f>ROUND(I227*H227,2)</f>
        <v>0</v>
      </c>
      <c r="K227" s="215"/>
      <c r="L227" s="45"/>
      <c r="M227" s="216" t="s">
        <v>19</v>
      </c>
      <c r="N227" s="217" t="s">
        <v>44</v>
      </c>
      <c r="O227" s="85"/>
      <c r="P227" s="218">
        <f>O227*H227</f>
        <v>0</v>
      </c>
      <c r="Q227" s="218">
        <v>0</v>
      </c>
      <c r="R227" s="218">
        <f>Q227*H227</f>
        <v>0</v>
      </c>
      <c r="S227" s="218">
        <v>0</v>
      </c>
      <c r="T227" s="21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0" t="s">
        <v>140</v>
      </c>
      <c r="AT227" s="220" t="s">
        <v>136</v>
      </c>
      <c r="AU227" s="220" t="s">
        <v>84</v>
      </c>
      <c r="AY227" s="18" t="s">
        <v>134</v>
      </c>
      <c r="BE227" s="221">
        <f>IF(N227="základní",J227,0)</f>
        <v>0</v>
      </c>
      <c r="BF227" s="221">
        <f>IF(N227="snížená",J227,0)</f>
        <v>0</v>
      </c>
      <c r="BG227" s="221">
        <f>IF(N227="zákl. přenesená",J227,0)</f>
        <v>0</v>
      </c>
      <c r="BH227" s="221">
        <f>IF(N227="sníž. přenesená",J227,0)</f>
        <v>0</v>
      </c>
      <c r="BI227" s="221">
        <f>IF(N227="nulová",J227,0)</f>
        <v>0</v>
      </c>
      <c r="BJ227" s="18" t="s">
        <v>81</v>
      </c>
      <c r="BK227" s="221">
        <f>ROUND(I227*H227,2)</f>
        <v>0</v>
      </c>
      <c r="BL227" s="18" t="s">
        <v>140</v>
      </c>
      <c r="BM227" s="220" t="s">
        <v>345</v>
      </c>
    </row>
    <row r="228" s="2" customFormat="1">
      <c r="A228" s="39"/>
      <c r="B228" s="40"/>
      <c r="C228" s="41"/>
      <c r="D228" s="222" t="s">
        <v>142</v>
      </c>
      <c r="E228" s="41"/>
      <c r="F228" s="223" t="s">
        <v>346</v>
      </c>
      <c r="G228" s="41"/>
      <c r="H228" s="41"/>
      <c r="I228" s="224"/>
      <c r="J228" s="41"/>
      <c r="K228" s="41"/>
      <c r="L228" s="45"/>
      <c r="M228" s="225"/>
      <c r="N228" s="226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142</v>
      </c>
      <c r="AU228" s="18" t="s">
        <v>84</v>
      </c>
    </row>
    <row r="229" s="2" customFormat="1">
      <c r="A229" s="39"/>
      <c r="B229" s="40"/>
      <c r="C229" s="41"/>
      <c r="D229" s="227" t="s">
        <v>144</v>
      </c>
      <c r="E229" s="41"/>
      <c r="F229" s="228" t="s">
        <v>347</v>
      </c>
      <c r="G229" s="41"/>
      <c r="H229" s="41"/>
      <c r="I229" s="224"/>
      <c r="J229" s="41"/>
      <c r="K229" s="41"/>
      <c r="L229" s="45"/>
      <c r="M229" s="225"/>
      <c r="N229" s="226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144</v>
      </c>
      <c r="AU229" s="18" t="s">
        <v>84</v>
      </c>
    </row>
    <row r="230" s="2" customFormat="1">
      <c r="A230" s="39"/>
      <c r="B230" s="40"/>
      <c r="C230" s="41"/>
      <c r="D230" s="222" t="s">
        <v>172</v>
      </c>
      <c r="E230" s="41"/>
      <c r="F230" s="240" t="s">
        <v>348</v>
      </c>
      <c r="G230" s="41"/>
      <c r="H230" s="41"/>
      <c r="I230" s="224"/>
      <c r="J230" s="41"/>
      <c r="K230" s="41"/>
      <c r="L230" s="45"/>
      <c r="M230" s="225"/>
      <c r="N230" s="226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172</v>
      </c>
      <c r="AU230" s="18" t="s">
        <v>84</v>
      </c>
    </row>
    <row r="231" s="13" customFormat="1">
      <c r="A231" s="13"/>
      <c r="B231" s="229"/>
      <c r="C231" s="230"/>
      <c r="D231" s="222" t="s">
        <v>146</v>
      </c>
      <c r="E231" s="231" t="s">
        <v>19</v>
      </c>
      <c r="F231" s="232" t="s">
        <v>84</v>
      </c>
      <c r="G231" s="230"/>
      <c r="H231" s="233">
        <v>2</v>
      </c>
      <c r="I231" s="234"/>
      <c r="J231" s="230"/>
      <c r="K231" s="230"/>
      <c r="L231" s="235"/>
      <c r="M231" s="236"/>
      <c r="N231" s="237"/>
      <c r="O231" s="237"/>
      <c r="P231" s="237"/>
      <c r="Q231" s="237"/>
      <c r="R231" s="237"/>
      <c r="S231" s="237"/>
      <c r="T231" s="23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9" t="s">
        <v>146</v>
      </c>
      <c r="AU231" s="239" t="s">
        <v>84</v>
      </c>
      <c r="AV231" s="13" t="s">
        <v>84</v>
      </c>
      <c r="AW231" s="13" t="s">
        <v>33</v>
      </c>
      <c r="AX231" s="13" t="s">
        <v>81</v>
      </c>
      <c r="AY231" s="239" t="s">
        <v>134</v>
      </c>
    </row>
    <row r="232" s="2" customFormat="1" ht="16.5" customHeight="1">
      <c r="A232" s="39"/>
      <c r="B232" s="40"/>
      <c r="C232" s="208" t="s">
        <v>349</v>
      </c>
      <c r="D232" s="208" t="s">
        <v>136</v>
      </c>
      <c r="E232" s="209" t="s">
        <v>350</v>
      </c>
      <c r="F232" s="210" t="s">
        <v>351</v>
      </c>
      <c r="G232" s="211" t="s">
        <v>220</v>
      </c>
      <c r="H232" s="212">
        <v>6</v>
      </c>
      <c r="I232" s="213"/>
      <c r="J232" s="214">
        <f>ROUND(I232*H232,2)</f>
        <v>0</v>
      </c>
      <c r="K232" s="215"/>
      <c r="L232" s="45"/>
      <c r="M232" s="216" t="s">
        <v>19</v>
      </c>
      <c r="N232" s="217" t="s">
        <v>44</v>
      </c>
      <c r="O232" s="85"/>
      <c r="P232" s="218">
        <f>O232*H232</f>
        <v>0</v>
      </c>
      <c r="Q232" s="218">
        <v>0</v>
      </c>
      <c r="R232" s="218">
        <f>Q232*H232</f>
        <v>0</v>
      </c>
      <c r="S232" s="218">
        <v>0</v>
      </c>
      <c r="T232" s="21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0" t="s">
        <v>140</v>
      </c>
      <c r="AT232" s="220" t="s">
        <v>136</v>
      </c>
      <c r="AU232" s="220" t="s">
        <v>84</v>
      </c>
      <c r="AY232" s="18" t="s">
        <v>134</v>
      </c>
      <c r="BE232" s="221">
        <f>IF(N232="základní",J232,0)</f>
        <v>0</v>
      </c>
      <c r="BF232" s="221">
        <f>IF(N232="snížená",J232,0)</f>
        <v>0</v>
      </c>
      <c r="BG232" s="221">
        <f>IF(N232="zákl. přenesená",J232,0)</f>
        <v>0</v>
      </c>
      <c r="BH232" s="221">
        <f>IF(N232="sníž. přenesená",J232,0)</f>
        <v>0</v>
      </c>
      <c r="BI232" s="221">
        <f>IF(N232="nulová",J232,0)</f>
        <v>0</v>
      </c>
      <c r="BJ232" s="18" t="s">
        <v>81</v>
      </c>
      <c r="BK232" s="221">
        <f>ROUND(I232*H232,2)</f>
        <v>0</v>
      </c>
      <c r="BL232" s="18" t="s">
        <v>140</v>
      </c>
      <c r="BM232" s="220" t="s">
        <v>352</v>
      </c>
    </row>
    <row r="233" s="2" customFormat="1">
      <c r="A233" s="39"/>
      <c r="B233" s="40"/>
      <c r="C233" s="41"/>
      <c r="D233" s="222" t="s">
        <v>142</v>
      </c>
      <c r="E233" s="41"/>
      <c r="F233" s="223" t="s">
        <v>353</v>
      </c>
      <c r="G233" s="41"/>
      <c r="H233" s="41"/>
      <c r="I233" s="224"/>
      <c r="J233" s="41"/>
      <c r="K233" s="41"/>
      <c r="L233" s="45"/>
      <c r="M233" s="225"/>
      <c r="N233" s="226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142</v>
      </c>
      <c r="AU233" s="18" t="s">
        <v>84</v>
      </c>
    </row>
    <row r="234" s="2" customFormat="1">
      <c r="A234" s="39"/>
      <c r="B234" s="40"/>
      <c r="C234" s="41"/>
      <c r="D234" s="222" t="s">
        <v>172</v>
      </c>
      <c r="E234" s="41"/>
      <c r="F234" s="240" t="s">
        <v>354</v>
      </c>
      <c r="G234" s="41"/>
      <c r="H234" s="41"/>
      <c r="I234" s="224"/>
      <c r="J234" s="41"/>
      <c r="K234" s="41"/>
      <c r="L234" s="45"/>
      <c r="M234" s="225"/>
      <c r="N234" s="226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172</v>
      </c>
      <c r="AU234" s="18" t="s">
        <v>84</v>
      </c>
    </row>
    <row r="235" s="14" customFormat="1">
      <c r="A235" s="14"/>
      <c r="B235" s="252"/>
      <c r="C235" s="253"/>
      <c r="D235" s="222" t="s">
        <v>146</v>
      </c>
      <c r="E235" s="254" t="s">
        <v>19</v>
      </c>
      <c r="F235" s="255" t="s">
        <v>355</v>
      </c>
      <c r="G235" s="253"/>
      <c r="H235" s="254" t="s">
        <v>19</v>
      </c>
      <c r="I235" s="256"/>
      <c r="J235" s="253"/>
      <c r="K235" s="253"/>
      <c r="L235" s="257"/>
      <c r="M235" s="258"/>
      <c r="N235" s="259"/>
      <c r="O235" s="259"/>
      <c r="P235" s="259"/>
      <c r="Q235" s="259"/>
      <c r="R235" s="259"/>
      <c r="S235" s="259"/>
      <c r="T235" s="26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1" t="s">
        <v>146</v>
      </c>
      <c r="AU235" s="261" t="s">
        <v>84</v>
      </c>
      <c r="AV235" s="14" t="s">
        <v>81</v>
      </c>
      <c r="AW235" s="14" t="s">
        <v>33</v>
      </c>
      <c r="AX235" s="14" t="s">
        <v>73</v>
      </c>
      <c r="AY235" s="261" t="s">
        <v>134</v>
      </c>
    </row>
    <row r="236" s="13" customFormat="1">
      <c r="A236" s="13"/>
      <c r="B236" s="229"/>
      <c r="C236" s="230"/>
      <c r="D236" s="222" t="s">
        <v>146</v>
      </c>
      <c r="E236" s="231" t="s">
        <v>19</v>
      </c>
      <c r="F236" s="232" t="s">
        <v>158</v>
      </c>
      <c r="G236" s="230"/>
      <c r="H236" s="233">
        <v>4</v>
      </c>
      <c r="I236" s="234"/>
      <c r="J236" s="230"/>
      <c r="K236" s="230"/>
      <c r="L236" s="235"/>
      <c r="M236" s="236"/>
      <c r="N236" s="237"/>
      <c r="O236" s="237"/>
      <c r="P236" s="237"/>
      <c r="Q236" s="237"/>
      <c r="R236" s="237"/>
      <c r="S236" s="237"/>
      <c r="T236" s="23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9" t="s">
        <v>146</v>
      </c>
      <c r="AU236" s="239" t="s">
        <v>84</v>
      </c>
      <c r="AV236" s="13" t="s">
        <v>84</v>
      </c>
      <c r="AW236" s="13" t="s">
        <v>33</v>
      </c>
      <c r="AX236" s="13" t="s">
        <v>73</v>
      </c>
      <c r="AY236" s="239" t="s">
        <v>134</v>
      </c>
    </row>
    <row r="237" s="14" customFormat="1">
      <c r="A237" s="14"/>
      <c r="B237" s="252"/>
      <c r="C237" s="253"/>
      <c r="D237" s="222" t="s">
        <v>146</v>
      </c>
      <c r="E237" s="254" t="s">
        <v>19</v>
      </c>
      <c r="F237" s="255" t="s">
        <v>356</v>
      </c>
      <c r="G237" s="253"/>
      <c r="H237" s="254" t="s">
        <v>19</v>
      </c>
      <c r="I237" s="256"/>
      <c r="J237" s="253"/>
      <c r="K237" s="253"/>
      <c r="L237" s="257"/>
      <c r="M237" s="258"/>
      <c r="N237" s="259"/>
      <c r="O237" s="259"/>
      <c r="P237" s="259"/>
      <c r="Q237" s="259"/>
      <c r="R237" s="259"/>
      <c r="S237" s="259"/>
      <c r="T237" s="26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1" t="s">
        <v>146</v>
      </c>
      <c r="AU237" s="261" t="s">
        <v>84</v>
      </c>
      <c r="AV237" s="14" t="s">
        <v>81</v>
      </c>
      <c r="AW237" s="14" t="s">
        <v>33</v>
      </c>
      <c r="AX237" s="14" t="s">
        <v>73</v>
      </c>
      <c r="AY237" s="261" t="s">
        <v>134</v>
      </c>
    </row>
    <row r="238" s="13" customFormat="1">
      <c r="A238" s="13"/>
      <c r="B238" s="229"/>
      <c r="C238" s="230"/>
      <c r="D238" s="222" t="s">
        <v>146</v>
      </c>
      <c r="E238" s="231" t="s">
        <v>19</v>
      </c>
      <c r="F238" s="232" t="s">
        <v>84</v>
      </c>
      <c r="G238" s="230"/>
      <c r="H238" s="233">
        <v>2</v>
      </c>
      <c r="I238" s="234"/>
      <c r="J238" s="230"/>
      <c r="K238" s="230"/>
      <c r="L238" s="235"/>
      <c r="M238" s="236"/>
      <c r="N238" s="237"/>
      <c r="O238" s="237"/>
      <c r="P238" s="237"/>
      <c r="Q238" s="237"/>
      <c r="R238" s="237"/>
      <c r="S238" s="237"/>
      <c r="T238" s="23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9" t="s">
        <v>146</v>
      </c>
      <c r="AU238" s="239" t="s">
        <v>84</v>
      </c>
      <c r="AV238" s="13" t="s">
        <v>84</v>
      </c>
      <c r="AW238" s="13" t="s">
        <v>33</v>
      </c>
      <c r="AX238" s="13" t="s">
        <v>73</v>
      </c>
      <c r="AY238" s="239" t="s">
        <v>134</v>
      </c>
    </row>
    <row r="239" s="12" customFormat="1" ht="22.8" customHeight="1">
      <c r="A239" s="12"/>
      <c r="B239" s="192"/>
      <c r="C239" s="193"/>
      <c r="D239" s="194" t="s">
        <v>72</v>
      </c>
      <c r="E239" s="206" t="s">
        <v>357</v>
      </c>
      <c r="F239" s="206" t="s">
        <v>358</v>
      </c>
      <c r="G239" s="193"/>
      <c r="H239" s="193"/>
      <c r="I239" s="196"/>
      <c r="J239" s="207">
        <f>BK239</f>
        <v>0</v>
      </c>
      <c r="K239" s="193"/>
      <c r="L239" s="198"/>
      <c r="M239" s="199"/>
      <c r="N239" s="200"/>
      <c r="O239" s="200"/>
      <c r="P239" s="201">
        <f>SUM(P240:P278)</f>
        <v>0</v>
      </c>
      <c r="Q239" s="200"/>
      <c r="R239" s="201">
        <f>SUM(R240:R278)</f>
        <v>11.717192204</v>
      </c>
      <c r="S239" s="200"/>
      <c r="T239" s="202">
        <f>SUM(T240:T278)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3" t="s">
        <v>154</v>
      </c>
      <c r="AT239" s="204" t="s">
        <v>72</v>
      </c>
      <c r="AU239" s="204" t="s">
        <v>81</v>
      </c>
      <c r="AY239" s="203" t="s">
        <v>134</v>
      </c>
      <c r="BK239" s="205">
        <f>SUM(BK240:BK278)</f>
        <v>0</v>
      </c>
    </row>
    <row r="240" s="2" customFormat="1" ht="16.5" customHeight="1">
      <c r="A240" s="39"/>
      <c r="B240" s="40"/>
      <c r="C240" s="208" t="s">
        <v>359</v>
      </c>
      <c r="D240" s="208" t="s">
        <v>136</v>
      </c>
      <c r="E240" s="209" t="s">
        <v>360</v>
      </c>
      <c r="F240" s="210" t="s">
        <v>361</v>
      </c>
      <c r="G240" s="211" t="s">
        <v>362</v>
      </c>
      <c r="H240" s="212">
        <v>1</v>
      </c>
      <c r="I240" s="213"/>
      <c r="J240" s="214">
        <f>ROUND(I240*H240,2)</f>
        <v>0</v>
      </c>
      <c r="K240" s="215"/>
      <c r="L240" s="45"/>
      <c r="M240" s="216" t="s">
        <v>19</v>
      </c>
      <c r="N240" s="217" t="s">
        <v>44</v>
      </c>
      <c r="O240" s="85"/>
      <c r="P240" s="218">
        <f>O240*H240</f>
        <v>0</v>
      </c>
      <c r="Q240" s="218">
        <v>0.0099000000000000008</v>
      </c>
      <c r="R240" s="218">
        <f>Q240*H240</f>
        <v>0.0099000000000000008</v>
      </c>
      <c r="S240" s="218">
        <v>0</v>
      </c>
      <c r="T240" s="21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0" t="s">
        <v>194</v>
      </c>
      <c r="AT240" s="220" t="s">
        <v>136</v>
      </c>
      <c r="AU240" s="220" t="s">
        <v>84</v>
      </c>
      <c r="AY240" s="18" t="s">
        <v>134</v>
      </c>
      <c r="BE240" s="221">
        <f>IF(N240="základní",J240,0)</f>
        <v>0</v>
      </c>
      <c r="BF240" s="221">
        <f>IF(N240="snížená",J240,0)</f>
        <v>0</v>
      </c>
      <c r="BG240" s="221">
        <f>IF(N240="zákl. přenesená",J240,0)</f>
        <v>0</v>
      </c>
      <c r="BH240" s="221">
        <f>IF(N240="sníž. přenesená",J240,0)</f>
        <v>0</v>
      </c>
      <c r="BI240" s="221">
        <f>IF(N240="nulová",J240,0)</f>
        <v>0</v>
      </c>
      <c r="BJ240" s="18" t="s">
        <v>81</v>
      </c>
      <c r="BK240" s="221">
        <f>ROUND(I240*H240,2)</f>
        <v>0</v>
      </c>
      <c r="BL240" s="18" t="s">
        <v>194</v>
      </c>
      <c r="BM240" s="220" t="s">
        <v>363</v>
      </c>
    </row>
    <row r="241" s="2" customFormat="1">
      <c r="A241" s="39"/>
      <c r="B241" s="40"/>
      <c r="C241" s="41"/>
      <c r="D241" s="222" t="s">
        <v>142</v>
      </c>
      <c r="E241" s="41"/>
      <c r="F241" s="223" t="s">
        <v>364</v>
      </c>
      <c r="G241" s="41"/>
      <c r="H241" s="41"/>
      <c r="I241" s="224"/>
      <c r="J241" s="41"/>
      <c r="K241" s="41"/>
      <c r="L241" s="45"/>
      <c r="M241" s="225"/>
      <c r="N241" s="226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142</v>
      </c>
      <c r="AU241" s="18" t="s">
        <v>84</v>
      </c>
    </row>
    <row r="242" s="13" customFormat="1">
      <c r="A242" s="13"/>
      <c r="B242" s="229"/>
      <c r="C242" s="230"/>
      <c r="D242" s="222" t="s">
        <v>146</v>
      </c>
      <c r="E242" s="231" t="s">
        <v>19</v>
      </c>
      <c r="F242" s="232" t="s">
        <v>81</v>
      </c>
      <c r="G242" s="230"/>
      <c r="H242" s="233">
        <v>1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146</v>
      </c>
      <c r="AU242" s="239" t="s">
        <v>84</v>
      </c>
      <c r="AV242" s="13" t="s">
        <v>84</v>
      </c>
      <c r="AW242" s="13" t="s">
        <v>33</v>
      </c>
      <c r="AX242" s="13" t="s">
        <v>73</v>
      </c>
      <c r="AY242" s="239" t="s">
        <v>134</v>
      </c>
    </row>
    <row r="243" s="2" customFormat="1" ht="16.5" customHeight="1">
      <c r="A243" s="39"/>
      <c r="B243" s="40"/>
      <c r="C243" s="208" t="s">
        <v>365</v>
      </c>
      <c r="D243" s="208" t="s">
        <v>136</v>
      </c>
      <c r="E243" s="209" t="s">
        <v>366</v>
      </c>
      <c r="F243" s="210" t="s">
        <v>367</v>
      </c>
      <c r="G243" s="211" t="s">
        <v>139</v>
      </c>
      <c r="H243" s="212">
        <v>1</v>
      </c>
      <c r="I243" s="213"/>
      <c r="J243" s="214">
        <f>ROUND(I243*H243,2)</f>
        <v>0</v>
      </c>
      <c r="K243" s="215"/>
      <c r="L243" s="45"/>
      <c r="M243" s="216" t="s">
        <v>19</v>
      </c>
      <c r="N243" s="217" t="s">
        <v>44</v>
      </c>
      <c r="O243" s="85"/>
      <c r="P243" s="218">
        <f>O243*H243</f>
        <v>0</v>
      </c>
      <c r="Q243" s="218">
        <v>2.2563422040000001</v>
      </c>
      <c r="R243" s="218">
        <f>Q243*H243</f>
        <v>2.2563422040000001</v>
      </c>
      <c r="S243" s="218">
        <v>0</v>
      </c>
      <c r="T243" s="21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0" t="s">
        <v>140</v>
      </c>
      <c r="AT243" s="220" t="s">
        <v>136</v>
      </c>
      <c r="AU243" s="220" t="s">
        <v>84</v>
      </c>
      <c r="AY243" s="18" t="s">
        <v>134</v>
      </c>
      <c r="BE243" s="221">
        <f>IF(N243="základní",J243,0)</f>
        <v>0</v>
      </c>
      <c r="BF243" s="221">
        <f>IF(N243="snížená",J243,0)</f>
        <v>0</v>
      </c>
      <c r="BG243" s="221">
        <f>IF(N243="zákl. přenesená",J243,0)</f>
        <v>0</v>
      </c>
      <c r="BH243" s="221">
        <f>IF(N243="sníž. přenesená",J243,0)</f>
        <v>0</v>
      </c>
      <c r="BI243" s="221">
        <f>IF(N243="nulová",J243,0)</f>
        <v>0</v>
      </c>
      <c r="BJ243" s="18" t="s">
        <v>81</v>
      </c>
      <c r="BK243" s="221">
        <f>ROUND(I243*H243,2)</f>
        <v>0</v>
      </c>
      <c r="BL243" s="18" t="s">
        <v>140</v>
      </c>
      <c r="BM243" s="220" t="s">
        <v>368</v>
      </c>
    </row>
    <row r="244" s="2" customFormat="1">
      <c r="A244" s="39"/>
      <c r="B244" s="40"/>
      <c r="C244" s="41"/>
      <c r="D244" s="222" t="s">
        <v>142</v>
      </c>
      <c r="E244" s="41"/>
      <c r="F244" s="223" t="s">
        <v>369</v>
      </c>
      <c r="G244" s="41"/>
      <c r="H244" s="41"/>
      <c r="I244" s="224"/>
      <c r="J244" s="41"/>
      <c r="K244" s="41"/>
      <c r="L244" s="45"/>
      <c r="M244" s="225"/>
      <c r="N244" s="226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142</v>
      </c>
      <c r="AU244" s="18" t="s">
        <v>84</v>
      </c>
    </row>
    <row r="245" s="2" customFormat="1">
      <c r="A245" s="39"/>
      <c r="B245" s="40"/>
      <c r="C245" s="41"/>
      <c r="D245" s="227" t="s">
        <v>144</v>
      </c>
      <c r="E245" s="41"/>
      <c r="F245" s="228" t="s">
        <v>370</v>
      </c>
      <c r="G245" s="41"/>
      <c r="H245" s="41"/>
      <c r="I245" s="224"/>
      <c r="J245" s="41"/>
      <c r="K245" s="41"/>
      <c r="L245" s="45"/>
      <c r="M245" s="225"/>
      <c r="N245" s="226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144</v>
      </c>
      <c r="AU245" s="18" t="s">
        <v>84</v>
      </c>
    </row>
    <row r="246" s="13" customFormat="1">
      <c r="A246" s="13"/>
      <c r="B246" s="229"/>
      <c r="C246" s="230"/>
      <c r="D246" s="222" t="s">
        <v>146</v>
      </c>
      <c r="E246" s="231" t="s">
        <v>19</v>
      </c>
      <c r="F246" s="232" t="s">
        <v>371</v>
      </c>
      <c r="G246" s="230"/>
      <c r="H246" s="233">
        <v>1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146</v>
      </c>
      <c r="AU246" s="239" t="s">
        <v>84</v>
      </c>
      <c r="AV246" s="13" t="s">
        <v>84</v>
      </c>
      <c r="AW246" s="13" t="s">
        <v>33</v>
      </c>
      <c r="AX246" s="13" t="s">
        <v>81</v>
      </c>
      <c r="AY246" s="239" t="s">
        <v>134</v>
      </c>
    </row>
    <row r="247" s="2" customFormat="1" ht="16.5" customHeight="1">
      <c r="A247" s="39"/>
      <c r="B247" s="40"/>
      <c r="C247" s="208" t="s">
        <v>372</v>
      </c>
      <c r="D247" s="208" t="s">
        <v>136</v>
      </c>
      <c r="E247" s="209" t="s">
        <v>373</v>
      </c>
      <c r="F247" s="210" t="s">
        <v>374</v>
      </c>
      <c r="G247" s="211" t="s">
        <v>139</v>
      </c>
      <c r="H247" s="212">
        <v>1</v>
      </c>
      <c r="I247" s="213"/>
      <c r="J247" s="214">
        <f>ROUND(I247*H247,2)</f>
        <v>0</v>
      </c>
      <c r="K247" s="215"/>
      <c r="L247" s="45"/>
      <c r="M247" s="216" t="s">
        <v>19</v>
      </c>
      <c r="N247" s="217" t="s">
        <v>44</v>
      </c>
      <c r="O247" s="85"/>
      <c r="P247" s="218">
        <f>O247*H247</f>
        <v>0</v>
      </c>
      <c r="Q247" s="218">
        <v>0</v>
      </c>
      <c r="R247" s="218">
        <f>Q247*H247</f>
        <v>0</v>
      </c>
      <c r="S247" s="218">
        <v>0</v>
      </c>
      <c r="T247" s="21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0" t="s">
        <v>140</v>
      </c>
      <c r="AT247" s="220" t="s">
        <v>136</v>
      </c>
      <c r="AU247" s="220" t="s">
        <v>84</v>
      </c>
      <c r="AY247" s="18" t="s">
        <v>134</v>
      </c>
      <c r="BE247" s="221">
        <f>IF(N247="základní",J247,0)</f>
        <v>0</v>
      </c>
      <c r="BF247" s="221">
        <f>IF(N247="snížená",J247,0)</f>
        <v>0</v>
      </c>
      <c r="BG247" s="221">
        <f>IF(N247="zákl. přenesená",J247,0)</f>
        <v>0</v>
      </c>
      <c r="BH247" s="221">
        <f>IF(N247="sníž. přenesená",J247,0)</f>
        <v>0</v>
      </c>
      <c r="BI247" s="221">
        <f>IF(N247="nulová",J247,0)</f>
        <v>0</v>
      </c>
      <c r="BJ247" s="18" t="s">
        <v>81</v>
      </c>
      <c r="BK247" s="221">
        <f>ROUND(I247*H247,2)</f>
        <v>0</v>
      </c>
      <c r="BL247" s="18" t="s">
        <v>140</v>
      </c>
      <c r="BM247" s="220" t="s">
        <v>375</v>
      </c>
    </row>
    <row r="248" s="2" customFormat="1">
      <c r="A248" s="39"/>
      <c r="B248" s="40"/>
      <c r="C248" s="41"/>
      <c r="D248" s="222" t="s">
        <v>142</v>
      </c>
      <c r="E248" s="41"/>
      <c r="F248" s="223" t="s">
        <v>376</v>
      </c>
      <c r="G248" s="41"/>
      <c r="H248" s="41"/>
      <c r="I248" s="224"/>
      <c r="J248" s="41"/>
      <c r="K248" s="41"/>
      <c r="L248" s="45"/>
      <c r="M248" s="225"/>
      <c r="N248" s="226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142</v>
      </c>
      <c r="AU248" s="18" t="s">
        <v>84</v>
      </c>
    </row>
    <row r="249" s="2" customFormat="1">
      <c r="A249" s="39"/>
      <c r="B249" s="40"/>
      <c r="C249" s="41"/>
      <c r="D249" s="227" t="s">
        <v>144</v>
      </c>
      <c r="E249" s="41"/>
      <c r="F249" s="228" t="s">
        <v>377</v>
      </c>
      <c r="G249" s="41"/>
      <c r="H249" s="41"/>
      <c r="I249" s="224"/>
      <c r="J249" s="41"/>
      <c r="K249" s="41"/>
      <c r="L249" s="45"/>
      <c r="M249" s="225"/>
      <c r="N249" s="226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144</v>
      </c>
      <c r="AU249" s="18" t="s">
        <v>84</v>
      </c>
    </row>
    <row r="250" s="13" customFormat="1">
      <c r="A250" s="13"/>
      <c r="B250" s="229"/>
      <c r="C250" s="230"/>
      <c r="D250" s="222" t="s">
        <v>146</v>
      </c>
      <c r="E250" s="231" t="s">
        <v>19</v>
      </c>
      <c r="F250" s="232" t="s">
        <v>81</v>
      </c>
      <c r="G250" s="230"/>
      <c r="H250" s="233">
        <v>1</v>
      </c>
      <c r="I250" s="234"/>
      <c r="J250" s="230"/>
      <c r="K250" s="230"/>
      <c r="L250" s="235"/>
      <c r="M250" s="236"/>
      <c r="N250" s="237"/>
      <c r="O250" s="237"/>
      <c r="P250" s="237"/>
      <c r="Q250" s="237"/>
      <c r="R250" s="237"/>
      <c r="S250" s="237"/>
      <c r="T250" s="23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9" t="s">
        <v>146</v>
      </c>
      <c r="AU250" s="239" t="s">
        <v>84</v>
      </c>
      <c r="AV250" s="13" t="s">
        <v>84</v>
      </c>
      <c r="AW250" s="13" t="s">
        <v>33</v>
      </c>
      <c r="AX250" s="13" t="s">
        <v>81</v>
      </c>
      <c r="AY250" s="239" t="s">
        <v>134</v>
      </c>
    </row>
    <row r="251" s="2" customFormat="1" ht="16.5" customHeight="1">
      <c r="A251" s="39"/>
      <c r="B251" s="40"/>
      <c r="C251" s="208" t="s">
        <v>378</v>
      </c>
      <c r="D251" s="208" t="s">
        <v>136</v>
      </c>
      <c r="E251" s="209" t="s">
        <v>379</v>
      </c>
      <c r="F251" s="210" t="s">
        <v>380</v>
      </c>
      <c r="G251" s="211" t="s">
        <v>193</v>
      </c>
      <c r="H251" s="212">
        <v>60</v>
      </c>
      <c r="I251" s="213"/>
      <c r="J251" s="214">
        <f>ROUND(I251*H251,2)</f>
        <v>0</v>
      </c>
      <c r="K251" s="215"/>
      <c r="L251" s="45"/>
      <c r="M251" s="216" t="s">
        <v>19</v>
      </c>
      <c r="N251" s="217" t="s">
        <v>44</v>
      </c>
      <c r="O251" s="85"/>
      <c r="P251" s="218">
        <f>O251*H251</f>
        <v>0</v>
      </c>
      <c r="Q251" s="218">
        <v>0</v>
      </c>
      <c r="R251" s="218">
        <f>Q251*H251</f>
        <v>0</v>
      </c>
      <c r="S251" s="218">
        <v>0</v>
      </c>
      <c r="T251" s="21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0" t="s">
        <v>140</v>
      </c>
      <c r="AT251" s="220" t="s">
        <v>136</v>
      </c>
      <c r="AU251" s="220" t="s">
        <v>84</v>
      </c>
      <c r="AY251" s="18" t="s">
        <v>134</v>
      </c>
      <c r="BE251" s="221">
        <f>IF(N251="základní",J251,0)</f>
        <v>0</v>
      </c>
      <c r="BF251" s="221">
        <f>IF(N251="snížená",J251,0)</f>
        <v>0</v>
      </c>
      <c r="BG251" s="221">
        <f>IF(N251="zákl. přenesená",J251,0)</f>
        <v>0</v>
      </c>
      <c r="BH251" s="221">
        <f>IF(N251="sníž. přenesená",J251,0)</f>
        <v>0</v>
      </c>
      <c r="BI251" s="221">
        <f>IF(N251="nulová",J251,0)</f>
        <v>0</v>
      </c>
      <c r="BJ251" s="18" t="s">
        <v>81</v>
      </c>
      <c r="BK251" s="221">
        <f>ROUND(I251*H251,2)</f>
        <v>0</v>
      </c>
      <c r="BL251" s="18" t="s">
        <v>140</v>
      </c>
      <c r="BM251" s="220" t="s">
        <v>381</v>
      </c>
    </row>
    <row r="252" s="2" customFormat="1">
      <c r="A252" s="39"/>
      <c r="B252" s="40"/>
      <c r="C252" s="41"/>
      <c r="D252" s="222" t="s">
        <v>142</v>
      </c>
      <c r="E252" s="41"/>
      <c r="F252" s="223" t="s">
        <v>382</v>
      </c>
      <c r="G252" s="41"/>
      <c r="H252" s="41"/>
      <c r="I252" s="224"/>
      <c r="J252" s="41"/>
      <c r="K252" s="41"/>
      <c r="L252" s="45"/>
      <c r="M252" s="225"/>
      <c r="N252" s="226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142</v>
      </c>
      <c r="AU252" s="18" t="s">
        <v>84</v>
      </c>
    </row>
    <row r="253" s="2" customFormat="1">
      <c r="A253" s="39"/>
      <c r="B253" s="40"/>
      <c r="C253" s="41"/>
      <c r="D253" s="227" t="s">
        <v>144</v>
      </c>
      <c r="E253" s="41"/>
      <c r="F253" s="228" t="s">
        <v>383</v>
      </c>
      <c r="G253" s="41"/>
      <c r="H253" s="41"/>
      <c r="I253" s="224"/>
      <c r="J253" s="41"/>
      <c r="K253" s="41"/>
      <c r="L253" s="45"/>
      <c r="M253" s="225"/>
      <c r="N253" s="226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144</v>
      </c>
      <c r="AU253" s="18" t="s">
        <v>84</v>
      </c>
    </row>
    <row r="254" s="13" customFormat="1">
      <c r="A254" s="13"/>
      <c r="B254" s="229"/>
      <c r="C254" s="230"/>
      <c r="D254" s="222" t="s">
        <v>146</v>
      </c>
      <c r="E254" s="231" t="s">
        <v>19</v>
      </c>
      <c r="F254" s="232" t="s">
        <v>174</v>
      </c>
      <c r="G254" s="230"/>
      <c r="H254" s="233">
        <v>60</v>
      </c>
      <c r="I254" s="234"/>
      <c r="J254" s="230"/>
      <c r="K254" s="230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146</v>
      </c>
      <c r="AU254" s="239" t="s">
        <v>84</v>
      </c>
      <c r="AV254" s="13" t="s">
        <v>84</v>
      </c>
      <c r="AW254" s="13" t="s">
        <v>33</v>
      </c>
      <c r="AX254" s="13" t="s">
        <v>81</v>
      </c>
      <c r="AY254" s="239" t="s">
        <v>134</v>
      </c>
    </row>
    <row r="255" s="2" customFormat="1" ht="16.5" customHeight="1">
      <c r="A255" s="39"/>
      <c r="B255" s="40"/>
      <c r="C255" s="208" t="s">
        <v>384</v>
      </c>
      <c r="D255" s="208" t="s">
        <v>136</v>
      </c>
      <c r="E255" s="209" t="s">
        <v>385</v>
      </c>
      <c r="F255" s="210" t="s">
        <v>386</v>
      </c>
      <c r="G255" s="211" t="s">
        <v>193</v>
      </c>
      <c r="H255" s="212">
        <v>5</v>
      </c>
      <c r="I255" s="213"/>
      <c r="J255" s="214">
        <f>ROUND(I255*H255,2)</f>
        <v>0</v>
      </c>
      <c r="K255" s="215"/>
      <c r="L255" s="45"/>
      <c r="M255" s="216" t="s">
        <v>19</v>
      </c>
      <c r="N255" s="217" t="s">
        <v>44</v>
      </c>
      <c r="O255" s="85"/>
      <c r="P255" s="218">
        <f>O255*H255</f>
        <v>0</v>
      </c>
      <c r="Q255" s="218">
        <v>0</v>
      </c>
      <c r="R255" s="218">
        <f>Q255*H255</f>
        <v>0</v>
      </c>
      <c r="S255" s="218">
        <v>0</v>
      </c>
      <c r="T255" s="21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0" t="s">
        <v>140</v>
      </c>
      <c r="AT255" s="220" t="s">
        <v>136</v>
      </c>
      <c r="AU255" s="220" t="s">
        <v>84</v>
      </c>
      <c r="AY255" s="18" t="s">
        <v>134</v>
      </c>
      <c r="BE255" s="221">
        <f>IF(N255="základní",J255,0)</f>
        <v>0</v>
      </c>
      <c r="BF255" s="221">
        <f>IF(N255="snížená",J255,0)</f>
        <v>0</v>
      </c>
      <c r="BG255" s="221">
        <f>IF(N255="zákl. přenesená",J255,0)</f>
        <v>0</v>
      </c>
      <c r="BH255" s="221">
        <f>IF(N255="sníž. přenesená",J255,0)</f>
        <v>0</v>
      </c>
      <c r="BI255" s="221">
        <f>IF(N255="nulová",J255,0)</f>
        <v>0</v>
      </c>
      <c r="BJ255" s="18" t="s">
        <v>81</v>
      </c>
      <c r="BK255" s="221">
        <f>ROUND(I255*H255,2)</f>
        <v>0</v>
      </c>
      <c r="BL255" s="18" t="s">
        <v>140</v>
      </c>
      <c r="BM255" s="220" t="s">
        <v>387</v>
      </c>
    </row>
    <row r="256" s="2" customFormat="1">
      <c r="A256" s="39"/>
      <c r="B256" s="40"/>
      <c r="C256" s="41"/>
      <c r="D256" s="222" t="s">
        <v>142</v>
      </c>
      <c r="E256" s="41"/>
      <c r="F256" s="223" t="s">
        <v>388</v>
      </c>
      <c r="G256" s="41"/>
      <c r="H256" s="41"/>
      <c r="I256" s="224"/>
      <c r="J256" s="41"/>
      <c r="K256" s="41"/>
      <c r="L256" s="45"/>
      <c r="M256" s="225"/>
      <c r="N256" s="226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142</v>
      </c>
      <c r="AU256" s="18" t="s">
        <v>84</v>
      </c>
    </row>
    <row r="257" s="2" customFormat="1">
      <c r="A257" s="39"/>
      <c r="B257" s="40"/>
      <c r="C257" s="41"/>
      <c r="D257" s="227" t="s">
        <v>144</v>
      </c>
      <c r="E257" s="41"/>
      <c r="F257" s="228" t="s">
        <v>389</v>
      </c>
      <c r="G257" s="41"/>
      <c r="H257" s="41"/>
      <c r="I257" s="224"/>
      <c r="J257" s="41"/>
      <c r="K257" s="41"/>
      <c r="L257" s="45"/>
      <c r="M257" s="225"/>
      <c r="N257" s="226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144</v>
      </c>
      <c r="AU257" s="18" t="s">
        <v>84</v>
      </c>
    </row>
    <row r="258" s="13" customFormat="1">
      <c r="A258" s="13"/>
      <c r="B258" s="229"/>
      <c r="C258" s="230"/>
      <c r="D258" s="222" t="s">
        <v>146</v>
      </c>
      <c r="E258" s="231" t="s">
        <v>19</v>
      </c>
      <c r="F258" s="232" t="s">
        <v>175</v>
      </c>
      <c r="G258" s="230"/>
      <c r="H258" s="233">
        <v>5</v>
      </c>
      <c r="I258" s="234"/>
      <c r="J258" s="230"/>
      <c r="K258" s="230"/>
      <c r="L258" s="235"/>
      <c r="M258" s="236"/>
      <c r="N258" s="237"/>
      <c r="O258" s="237"/>
      <c r="P258" s="237"/>
      <c r="Q258" s="237"/>
      <c r="R258" s="237"/>
      <c r="S258" s="237"/>
      <c r="T258" s="23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9" t="s">
        <v>146</v>
      </c>
      <c r="AU258" s="239" t="s">
        <v>84</v>
      </c>
      <c r="AV258" s="13" t="s">
        <v>84</v>
      </c>
      <c r="AW258" s="13" t="s">
        <v>33</v>
      </c>
      <c r="AX258" s="13" t="s">
        <v>81</v>
      </c>
      <c r="AY258" s="239" t="s">
        <v>134</v>
      </c>
    </row>
    <row r="259" s="2" customFormat="1" ht="16.5" customHeight="1">
      <c r="A259" s="39"/>
      <c r="B259" s="40"/>
      <c r="C259" s="208" t="s">
        <v>390</v>
      </c>
      <c r="D259" s="208" t="s">
        <v>136</v>
      </c>
      <c r="E259" s="209" t="s">
        <v>391</v>
      </c>
      <c r="F259" s="210" t="s">
        <v>392</v>
      </c>
      <c r="G259" s="211" t="s">
        <v>139</v>
      </c>
      <c r="H259" s="212">
        <v>32.5</v>
      </c>
      <c r="I259" s="213"/>
      <c r="J259" s="214">
        <f>ROUND(I259*H259,2)</f>
        <v>0</v>
      </c>
      <c r="K259" s="215"/>
      <c r="L259" s="45"/>
      <c r="M259" s="216" t="s">
        <v>19</v>
      </c>
      <c r="N259" s="217" t="s">
        <v>44</v>
      </c>
      <c r="O259" s="85"/>
      <c r="P259" s="218">
        <f>O259*H259</f>
        <v>0</v>
      </c>
      <c r="Q259" s="218">
        <v>0</v>
      </c>
      <c r="R259" s="218">
        <f>Q259*H259</f>
        <v>0</v>
      </c>
      <c r="S259" s="218">
        <v>0</v>
      </c>
      <c r="T259" s="21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0" t="s">
        <v>140</v>
      </c>
      <c r="AT259" s="220" t="s">
        <v>136</v>
      </c>
      <c r="AU259" s="220" t="s">
        <v>84</v>
      </c>
      <c r="AY259" s="18" t="s">
        <v>134</v>
      </c>
      <c r="BE259" s="221">
        <f>IF(N259="základní",J259,0)</f>
        <v>0</v>
      </c>
      <c r="BF259" s="221">
        <f>IF(N259="snížená",J259,0)</f>
        <v>0</v>
      </c>
      <c r="BG259" s="221">
        <f>IF(N259="zákl. přenesená",J259,0)</f>
        <v>0</v>
      </c>
      <c r="BH259" s="221">
        <f>IF(N259="sníž. přenesená",J259,0)</f>
        <v>0</v>
      </c>
      <c r="BI259" s="221">
        <f>IF(N259="nulová",J259,0)</f>
        <v>0</v>
      </c>
      <c r="BJ259" s="18" t="s">
        <v>81</v>
      </c>
      <c r="BK259" s="221">
        <f>ROUND(I259*H259,2)</f>
        <v>0</v>
      </c>
      <c r="BL259" s="18" t="s">
        <v>140</v>
      </c>
      <c r="BM259" s="220" t="s">
        <v>393</v>
      </c>
    </row>
    <row r="260" s="2" customFormat="1">
      <c r="A260" s="39"/>
      <c r="B260" s="40"/>
      <c r="C260" s="41"/>
      <c r="D260" s="222" t="s">
        <v>142</v>
      </c>
      <c r="E260" s="41"/>
      <c r="F260" s="223" t="s">
        <v>394</v>
      </c>
      <c r="G260" s="41"/>
      <c r="H260" s="41"/>
      <c r="I260" s="224"/>
      <c r="J260" s="41"/>
      <c r="K260" s="41"/>
      <c r="L260" s="45"/>
      <c r="M260" s="225"/>
      <c r="N260" s="226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142</v>
      </c>
      <c r="AU260" s="18" t="s">
        <v>84</v>
      </c>
    </row>
    <row r="261" s="2" customFormat="1">
      <c r="A261" s="39"/>
      <c r="B261" s="40"/>
      <c r="C261" s="41"/>
      <c r="D261" s="227" t="s">
        <v>144</v>
      </c>
      <c r="E261" s="41"/>
      <c r="F261" s="228" t="s">
        <v>395</v>
      </c>
      <c r="G261" s="41"/>
      <c r="H261" s="41"/>
      <c r="I261" s="224"/>
      <c r="J261" s="41"/>
      <c r="K261" s="41"/>
      <c r="L261" s="45"/>
      <c r="M261" s="225"/>
      <c r="N261" s="226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144</v>
      </c>
      <c r="AU261" s="18" t="s">
        <v>84</v>
      </c>
    </row>
    <row r="262" s="13" customFormat="1">
      <c r="A262" s="13"/>
      <c r="B262" s="229"/>
      <c r="C262" s="230"/>
      <c r="D262" s="222" t="s">
        <v>146</v>
      </c>
      <c r="E262" s="231" t="s">
        <v>19</v>
      </c>
      <c r="F262" s="232" t="s">
        <v>396</v>
      </c>
      <c r="G262" s="230"/>
      <c r="H262" s="233">
        <v>32.5</v>
      </c>
      <c r="I262" s="234"/>
      <c r="J262" s="230"/>
      <c r="K262" s="230"/>
      <c r="L262" s="235"/>
      <c r="M262" s="236"/>
      <c r="N262" s="237"/>
      <c r="O262" s="237"/>
      <c r="P262" s="237"/>
      <c r="Q262" s="237"/>
      <c r="R262" s="237"/>
      <c r="S262" s="237"/>
      <c r="T262" s="23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9" t="s">
        <v>146</v>
      </c>
      <c r="AU262" s="239" t="s">
        <v>84</v>
      </c>
      <c r="AV262" s="13" t="s">
        <v>84</v>
      </c>
      <c r="AW262" s="13" t="s">
        <v>33</v>
      </c>
      <c r="AX262" s="13" t="s">
        <v>81</v>
      </c>
      <c r="AY262" s="239" t="s">
        <v>134</v>
      </c>
    </row>
    <row r="263" s="2" customFormat="1" ht="16.5" customHeight="1">
      <c r="A263" s="39"/>
      <c r="B263" s="40"/>
      <c r="C263" s="208" t="s">
        <v>397</v>
      </c>
      <c r="D263" s="208" t="s">
        <v>136</v>
      </c>
      <c r="E263" s="209" t="s">
        <v>398</v>
      </c>
      <c r="F263" s="210" t="s">
        <v>399</v>
      </c>
      <c r="G263" s="211" t="s">
        <v>193</v>
      </c>
      <c r="H263" s="212">
        <v>65</v>
      </c>
      <c r="I263" s="213"/>
      <c r="J263" s="214">
        <f>ROUND(I263*H263,2)</f>
        <v>0</v>
      </c>
      <c r="K263" s="215"/>
      <c r="L263" s="45"/>
      <c r="M263" s="216" t="s">
        <v>19</v>
      </c>
      <c r="N263" s="217" t="s">
        <v>44</v>
      </c>
      <c r="O263" s="85"/>
      <c r="P263" s="218">
        <f>O263*H263</f>
        <v>0</v>
      </c>
      <c r="Q263" s="218">
        <v>0.0012700000000000001</v>
      </c>
      <c r="R263" s="218">
        <f>Q263*H263</f>
        <v>0.082549999999999998</v>
      </c>
      <c r="S263" s="218">
        <v>0</v>
      </c>
      <c r="T263" s="21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0" t="s">
        <v>140</v>
      </c>
      <c r="AT263" s="220" t="s">
        <v>136</v>
      </c>
      <c r="AU263" s="220" t="s">
        <v>84</v>
      </c>
      <c r="AY263" s="18" t="s">
        <v>134</v>
      </c>
      <c r="BE263" s="221">
        <f>IF(N263="základní",J263,0)</f>
        <v>0</v>
      </c>
      <c r="BF263" s="221">
        <f>IF(N263="snížená",J263,0)</f>
        <v>0</v>
      </c>
      <c r="BG263" s="221">
        <f>IF(N263="zákl. přenesená",J263,0)</f>
        <v>0</v>
      </c>
      <c r="BH263" s="221">
        <f>IF(N263="sníž. přenesená",J263,0)</f>
        <v>0</v>
      </c>
      <c r="BI263" s="221">
        <f>IF(N263="nulová",J263,0)</f>
        <v>0</v>
      </c>
      <c r="BJ263" s="18" t="s">
        <v>81</v>
      </c>
      <c r="BK263" s="221">
        <f>ROUND(I263*H263,2)</f>
        <v>0</v>
      </c>
      <c r="BL263" s="18" t="s">
        <v>140</v>
      </c>
      <c r="BM263" s="220" t="s">
        <v>400</v>
      </c>
    </row>
    <row r="264" s="2" customFormat="1">
      <c r="A264" s="39"/>
      <c r="B264" s="40"/>
      <c r="C264" s="41"/>
      <c r="D264" s="222" t="s">
        <v>142</v>
      </c>
      <c r="E264" s="41"/>
      <c r="F264" s="223" t="s">
        <v>401</v>
      </c>
      <c r="G264" s="41"/>
      <c r="H264" s="41"/>
      <c r="I264" s="224"/>
      <c r="J264" s="41"/>
      <c r="K264" s="41"/>
      <c r="L264" s="45"/>
      <c r="M264" s="225"/>
      <c r="N264" s="226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142</v>
      </c>
      <c r="AU264" s="18" t="s">
        <v>84</v>
      </c>
    </row>
    <row r="265" s="2" customFormat="1">
      <c r="A265" s="39"/>
      <c r="B265" s="40"/>
      <c r="C265" s="41"/>
      <c r="D265" s="227" t="s">
        <v>144</v>
      </c>
      <c r="E265" s="41"/>
      <c r="F265" s="228" t="s">
        <v>402</v>
      </c>
      <c r="G265" s="41"/>
      <c r="H265" s="41"/>
      <c r="I265" s="224"/>
      <c r="J265" s="41"/>
      <c r="K265" s="41"/>
      <c r="L265" s="45"/>
      <c r="M265" s="225"/>
      <c r="N265" s="226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144</v>
      </c>
      <c r="AU265" s="18" t="s">
        <v>84</v>
      </c>
    </row>
    <row r="266" s="13" customFormat="1">
      <c r="A266" s="13"/>
      <c r="B266" s="229"/>
      <c r="C266" s="230"/>
      <c r="D266" s="222" t="s">
        <v>146</v>
      </c>
      <c r="E266" s="231" t="s">
        <v>19</v>
      </c>
      <c r="F266" s="232" t="s">
        <v>288</v>
      </c>
      <c r="G266" s="230"/>
      <c r="H266" s="233">
        <v>65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146</v>
      </c>
      <c r="AU266" s="239" t="s">
        <v>84</v>
      </c>
      <c r="AV266" s="13" t="s">
        <v>84</v>
      </c>
      <c r="AW266" s="13" t="s">
        <v>33</v>
      </c>
      <c r="AX266" s="13" t="s">
        <v>81</v>
      </c>
      <c r="AY266" s="239" t="s">
        <v>134</v>
      </c>
    </row>
    <row r="267" s="2" customFormat="1" ht="16.5" customHeight="1">
      <c r="A267" s="39"/>
      <c r="B267" s="40"/>
      <c r="C267" s="208" t="s">
        <v>403</v>
      </c>
      <c r="D267" s="208" t="s">
        <v>136</v>
      </c>
      <c r="E267" s="209" t="s">
        <v>404</v>
      </c>
      <c r="F267" s="210" t="s">
        <v>405</v>
      </c>
      <c r="G267" s="211" t="s">
        <v>193</v>
      </c>
      <c r="H267" s="212">
        <v>60</v>
      </c>
      <c r="I267" s="213"/>
      <c r="J267" s="214">
        <f>ROUND(I267*H267,2)</f>
        <v>0</v>
      </c>
      <c r="K267" s="215"/>
      <c r="L267" s="45"/>
      <c r="M267" s="216" t="s">
        <v>19</v>
      </c>
      <c r="N267" s="217" t="s">
        <v>44</v>
      </c>
      <c r="O267" s="85"/>
      <c r="P267" s="218">
        <f>O267*H267</f>
        <v>0</v>
      </c>
      <c r="Q267" s="218">
        <v>0</v>
      </c>
      <c r="R267" s="218">
        <f>Q267*H267</f>
        <v>0</v>
      </c>
      <c r="S267" s="218">
        <v>0</v>
      </c>
      <c r="T267" s="21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0" t="s">
        <v>140</v>
      </c>
      <c r="AT267" s="220" t="s">
        <v>136</v>
      </c>
      <c r="AU267" s="220" t="s">
        <v>84</v>
      </c>
      <c r="AY267" s="18" t="s">
        <v>134</v>
      </c>
      <c r="BE267" s="221">
        <f>IF(N267="základní",J267,0)</f>
        <v>0</v>
      </c>
      <c r="BF267" s="221">
        <f>IF(N267="snížená",J267,0)</f>
        <v>0</v>
      </c>
      <c r="BG267" s="221">
        <f>IF(N267="zákl. přenesená",J267,0)</f>
        <v>0</v>
      </c>
      <c r="BH267" s="221">
        <f>IF(N267="sníž. přenesená",J267,0)</f>
        <v>0</v>
      </c>
      <c r="BI267" s="221">
        <f>IF(N267="nulová",J267,0)</f>
        <v>0</v>
      </c>
      <c r="BJ267" s="18" t="s">
        <v>81</v>
      </c>
      <c r="BK267" s="221">
        <f>ROUND(I267*H267,2)</f>
        <v>0</v>
      </c>
      <c r="BL267" s="18" t="s">
        <v>140</v>
      </c>
      <c r="BM267" s="220" t="s">
        <v>406</v>
      </c>
    </row>
    <row r="268" s="2" customFormat="1">
      <c r="A268" s="39"/>
      <c r="B268" s="40"/>
      <c r="C268" s="41"/>
      <c r="D268" s="222" t="s">
        <v>142</v>
      </c>
      <c r="E268" s="41"/>
      <c r="F268" s="223" t="s">
        <v>407</v>
      </c>
      <c r="G268" s="41"/>
      <c r="H268" s="41"/>
      <c r="I268" s="224"/>
      <c r="J268" s="41"/>
      <c r="K268" s="41"/>
      <c r="L268" s="45"/>
      <c r="M268" s="225"/>
      <c r="N268" s="226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142</v>
      </c>
      <c r="AU268" s="18" t="s">
        <v>84</v>
      </c>
    </row>
    <row r="269" s="2" customFormat="1">
      <c r="A269" s="39"/>
      <c r="B269" s="40"/>
      <c r="C269" s="41"/>
      <c r="D269" s="227" t="s">
        <v>144</v>
      </c>
      <c r="E269" s="41"/>
      <c r="F269" s="228" t="s">
        <v>408</v>
      </c>
      <c r="G269" s="41"/>
      <c r="H269" s="41"/>
      <c r="I269" s="224"/>
      <c r="J269" s="41"/>
      <c r="K269" s="41"/>
      <c r="L269" s="45"/>
      <c r="M269" s="225"/>
      <c r="N269" s="226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144</v>
      </c>
      <c r="AU269" s="18" t="s">
        <v>84</v>
      </c>
    </row>
    <row r="270" s="13" customFormat="1">
      <c r="A270" s="13"/>
      <c r="B270" s="229"/>
      <c r="C270" s="230"/>
      <c r="D270" s="222" t="s">
        <v>146</v>
      </c>
      <c r="E270" s="231" t="s">
        <v>19</v>
      </c>
      <c r="F270" s="232" t="s">
        <v>174</v>
      </c>
      <c r="G270" s="230"/>
      <c r="H270" s="233">
        <v>60</v>
      </c>
      <c r="I270" s="234"/>
      <c r="J270" s="230"/>
      <c r="K270" s="230"/>
      <c r="L270" s="235"/>
      <c r="M270" s="236"/>
      <c r="N270" s="237"/>
      <c r="O270" s="237"/>
      <c r="P270" s="237"/>
      <c r="Q270" s="237"/>
      <c r="R270" s="237"/>
      <c r="S270" s="237"/>
      <c r="T270" s="23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9" t="s">
        <v>146</v>
      </c>
      <c r="AU270" s="239" t="s">
        <v>84</v>
      </c>
      <c r="AV270" s="13" t="s">
        <v>84</v>
      </c>
      <c r="AW270" s="13" t="s">
        <v>33</v>
      </c>
      <c r="AX270" s="13" t="s">
        <v>81</v>
      </c>
      <c r="AY270" s="239" t="s">
        <v>134</v>
      </c>
    </row>
    <row r="271" s="2" customFormat="1" ht="16.5" customHeight="1">
      <c r="A271" s="39"/>
      <c r="B271" s="40"/>
      <c r="C271" s="208" t="s">
        <v>409</v>
      </c>
      <c r="D271" s="208" t="s">
        <v>136</v>
      </c>
      <c r="E271" s="209" t="s">
        <v>410</v>
      </c>
      <c r="F271" s="210" t="s">
        <v>411</v>
      </c>
      <c r="G271" s="211" t="s">
        <v>193</v>
      </c>
      <c r="H271" s="212">
        <v>5</v>
      </c>
      <c r="I271" s="213"/>
      <c r="J271" s="214">
        <f>ROUND(I271*H271,2)</f>
        <v>0</v>
      </c>
      <c r="K271" s="215"/>
      <c r="L271" s="45"/>
      <c r="M271" s="216" t="s">
        <v>19</v>
      </c>
      <c r="N271" s="217" t="s">
        <v>44</v>
      </c>
      <c r="O271" s="85"/>
      <c r="P271" s="218">
        <f>O271*H271</f>
        <v>0</v>
      </c>
      <c r="Q271" s="218">
        <v>0</v>
      </c>
      <c r="R271" s="218">
        <f>Q271*H271</f>
        <v>0</v>
      </c>
      <c r="S271" s="218">
        <v>0</v>
      </c>
      <c r="T271" s="21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0" t="s">
        <v>140</v>
      </c>
      <c r="AT271" s="220" t="s">
        <v>136</v>
      </c>
      <c r="AU271" s="220" t="s">
        <v>84</v>
      </c>
      <c r="AY271" s="18" t="s">
        <v>134</v>
      </c>
      <c r="BE271" s="221">
        <f>IF(N271="základní",J271,0)</f>
        <v>0</v>
      </c>
      <c r="BF271" s="221">
        <f>IF(N271="snížená",J271,0)</f>
        <v>0</v>
      </c>
      <c r="BG271" s="221">
        <f>IF(N271="zákl. přenesená",J271,0)</f>
        <v>0</v>
      </c>
      <c r="BH271" s="221">
        <f>IF(N271="sníž. přenesená",J271,0)</f>
        <v>0</v>
      </c>
      <c r="BI271" s="221">
        <f>IF(N271="nulová",J271,0)</f>
        <v>0</v>
      </c>
      <c r="BJ271" s="18" t="s">
        <v>81</v>
      </c>
      <c r="BK271" s="221">
        <f>ROUND(I271*H271,2)</f>
        <v>0</v>
      </c>
      <c r="BL271" s="18" t="s">
        <v>140</v>
      </c>
      <c r="BM271" s="220" t="s">
        <v>412</v>
      </c>
    </row>
    <row r="272" s="2" customFormat="1">
      <c r="A272" s="39"/>
      <c r="B272" s="40"/>
      <c r="C272" s="41"/>
      <c r="D272" s="222" t="s">
        <v>142</v>
      </c>
      <c r="E272" s="41"/>
      <c r="F272" s="223" t="s">
        <v>413</v>
      </c>
      <c r="G272" s="41"/>
      <c r="H272" s="41"/>
      <c r="I272" s="224"/>
      <c r="J272" s="41"/>
      <c r="K272" s="41"/>
      <c r="L272" s="45"/>
      <c r="M272" s="225"/>
      <c r="N272" s="226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142</v>
      </c>
      <c r="AU272" s="18" t="s">
        <v>84</v>
      </c>
    </row>
    <row r="273" s="2" customFormat="1">
      <c r="A273" s="39"/>
      <c r="B273" s="40"/>
      <c r="C273" s="41"/>
      <c r="D273" s="227" t="s">
        <v>144</v>
      </c>
      <c r="E273" s="41"/>
      <c r="F273" s="228" t="s">
        <v>414</v>
      </c>
      <c r="G273" s="41"/>
      <c r="H273" s="41"/>
      <c r="I273" s="224"/>
      <c r="J273" s="41"/>
      <c r="K273" s="41"/>
      <c r="L273" s="45"/>
      <c r="M273" s="225"/>
      <c r="N273" s="226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144</v>
      </c>
      <c r="AU273" s="18" t="s">
        <v>84</v>
      </c>
    </row>
    <row r="274" s="13" customFormat="1">
      <c r="A274" s="13"/>
      <c r="B274" s="229"/>
      <c r="C274" s="230"/>
      <c r="D274" s="222" t="s">
        <v>146</v>
      </c>
      <c r="E274" s="231" t="s">
        <v>19</v>
      </c>
      <c r="F274" s="232" t="s">
        <v>175</v>
      </c>
      <c r="G274" s="230"/>
      <c r="H274" s="233">
        <v>5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9" t="s">
        <v>146</v>
      </c>
      <c r="AU274" s="239" t="s">
        <v>84</v>
      </c>
      <c r="AV274" s="13" t="s">
        <v>84</v>
      </c>
      <c r="AW274" s="13" t="s">
        <v>33</v>
      </c>
      <c r="AX274" s="13" t="s">
        <v>81</v>
      </c>
      <c r="AY274" s="239" t="s">
        <v>134</v>
      </c>
    </row>
    <row r="275" s="2" customFormat="1" ht="16.5" customHeight="1">
      <c r="A275" s="39"/>
      <c r="B275" s="40"/>
      <c r="C275" s="208" t="s">
        <v>415</v>
      </c>
      <c r="D275" s="208" t="s">
        <v>136</v>
      </c>
      <c r="E275" s="209" t="s">
        <v>416</v>
      </c>
      <c r="F275" s="210" t="s">
        <v>417</v>
      </c>
      <c r="G275" s="211" t="s">
        <v>193</v>
      </c>
      <c r="H275" s="212">
        <v>60</v>
      </c>
      <c r="I275" s="213"/>
      <c r="J275" s="214">
        <f>ROUND(I275*H275,2)</f>
        <v>0</v>
      </c>
      <c r="K275" s="215"/>
      <c r="L275" s="45"/>
      <c r="M275" s="216" t="s">
        <v>19</v>
      </c>
      <c r="N275" s="217" t="s">
        <v>44</v>
      </c>
      <c r="O275" s="85"/>
      <c r="P275" s="218">
        <f>O275*H275</f>
        <v>0</v>
      </c>
      <c r="Q275" s="218">
        <v>0.15614</v>
      </c>
      <c r="R275" s="218">
        <f>Q275*H275</f>
        <v>9.3683999999999994</v>
      </c>
      <c r="S275" s="218">
        <v>0</v>
      </c>
      <c r="T275" s="21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0" t="s">
        <v>140</v>
      </c>
      <c r="AT275" s="220" t="s">
        <v>136</v>
      </c>
      <c r="AU275" s="220" t="s">
        <v>84</v>
      </c>
      <c r="AY275" s="18" t="s">
        <v>134</v>
      </c>
      <c r="BE275" s="221">
        <f>IF(N275="základní",J275,0)</f>
        <v>0</v>
      </c>
      <c r="BF275" s="221">
        <f>IF(N275="snížená",J275,0)</f>
        <v>0</v>
      </c>
      <c r="BG275" s="221">
        <f>IF(N275="zákl. přenesená",J275,0)</f>
        <v>0</v>
      </c>
      <c r="BH275" s="221">
        <f>IF(N275="sníž. přenesená",J275,0)</f>
        <v>0</v>
      </c>
      <c r="BI275" s="221">
        <f>IF(N275="nulová",J275,0)</f>
        <v>0</v>
      </c>
      <c r="BJ275" s="18" t="s">
        <v>81</v>
      </c>
      <c r="BK275" s="221">
        <f>ROUND(I275*H275,2)</f>
        <v>0</v>
      </c>
      <c r="BL275" s="18" t="s">
        <v>140</v>
      </c>
      <c r="BM275" s="220" t="s">
        <v>418</v>
      </c>
    </row>
    <row r="276" s="2" customFormat="1">
      <c r="A276" s="39"/>
      <c r="B276" s="40"/>
      <c r="C276" s="41"/>
      <c r="D276" s="222" t="s">
        <v>142</v>
      </c>
      <c r="E276" s="41"/>
      <c r="F276" s="223" t="s">
        <v>419</v>
      </c>
      <c r="G276" s="41"/>
      <c r="H276" s="41"/>
      <c r="I276" s="224"/>
      <c r="J276" s="41"/>
      <c r="K276" s="41"/>
      <c r="L276" s="45"/>
      <c r="M276" s="225"/>
      <c r="N276" s="226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142</v>
      </c>
      <c r="AU276" s="18" t="s">
        <v>84</v>
      </c>
    </row>
    <row r="277" s="2" customFormat="1">
      <c r="A277" s="39"/>
      <c r="B277" s="40"/>
      <c r="C277" s="41"/>
      <c r="D277" s="227" t="s">
        <v>144</v>
      </c>
      <c r="E277" s="41"/>
      <c r="F277" s="228" t="s">
        <v>420</v>
      </c>
      <c r="G277" s="41"/>
      <c r="H277" s="41"/>
      <c r="I277" s="224"/>
      <c r="J277" s="41"/>
      <c r="K277" s="41"/>
      <c r="L277" s="45"/>
      <c r="M277" s="225"/>
      <c r="N277" s="226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144</v>
      </c>
      <c r="AU277" s="18" t="s">
        <v>84</v>
      </c>
    </row>
    <row r="278" s="13" customFormat="1">
      <c r="A278" s="13"/>
      <c r="B278" s="229"/>
      <c r="C278" s="230"/>
      <c r="D278" s="222" t="s">
        <v>146</v>
      </c>
      <c r="E278" s="231" t="s">
        <v>19</v>
      </c>
      <c r="F278" s="232" t="s">
        <v>212</v>
      </c>
      <c r="G278" s="230"/>
      <c r="H278" s="233">
        <v>60</v>
      </c>
      <c r="I278" s="234"/>
      <c r="J278" s="230"/>
      <c r="K278" s="230"/>
      <c r="L278" s="235"/>
      <c r="M278" s="262"/>
      <c r="N278" s="263"/>
      <c r="O278" s="263"/>
      <c r="P278" s="263"/>
      <c r="Q278" s="263"/>
      <c r="R278" s="263"/>
      <c r="S278" s="263"/>
      <c r="T278" s="26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146</v>
      </c>
      <c r="AU278" s="239" t="s">
        <v>84</v>
      </c>
      <c r="AV278" s="13" t="s">
        <v>84</v>
      </c>
      <c r="AW278" s="13" t="s">
        <v>33</v>
      </c>
      <c r="AX278" s="13" t="s">
        <v>81</v>
      </c>
      <c r="AY278" s="239" t="s">
        <v>134</v>
      </c>
    </row>
    <row r="279" s="2" customFormat="1" ht="6.96" customHeight="1">
      <c r="A279" s="39"/>
      <c r="B279" s="60"/>
      <c r="C279" s="61"/>
      <c r="D279" s="61"/>
      <c r="E279" s="61"/>
      <c r="F279" s="61"/>
      <c r="G279" s="61"/>
      <c r="H279" s="61"/>
      <c r="I279" s="61"/>
      <c r="J279" s="61"/>
      <c r="K279" s="61"/>
      <c r="L279" s="45"/>
      <c r="M279" s="39"/>
      <c r="O279" s="39"/>
      <c r="P279" s="39"/>
      <c r="Q279" s="39"/>
      <c r="R279" s="39"/>
      <c r="S279" s="39"/>
      <c r="T279" s="39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</row>
  </sheetData>
  <sheetProtection sheet="1" autoFilter="0" formatColumns="0" formatRows="0" objects="1" scenarios="1" spinCount="100000" saltValue="JFPw9jBINBwwTWPT8DNLOzKOHTyKUKpRurmpM0NFdFEUBa31Wyc6gpfdOVLb7bxRBFNWvUlDvzZU0WLVHcAHRg==" hashValue="herZr7eq8/ScT64h70yB5WF1pw2ciK+W/hkhf6XeLzZot/JGjhrlMDJ2FHjR9CF3Syz0kCCvMJes0fg1RgmoRw==" algorithmName="SHA-512" password="CC35"/>
  <autoFilter ref="C90:K278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2_01/460600023"/>
    <hyperlink ref="F101" r:id="rId2" display="https://podminky.urs.cz/item/CS_URS_2022_01/460600031"/>
    <hyperlink ref="F105" r:id="rId3" display="https://podminky.urs.cz/item/CS_URS_2022_01/171201221"/>
    <hyperlink ref="F124" r:id="rId4" display="https://podminky.urs.cz/item/CS_URS_2022_01/741122122"/>
    <hyperlink ref="F132" r:id="rId5" display="https://podminky.urs.cz/item/CS_URS_2022_01/741122134"/>
    <hyperlink ref="F139" r:id="rId6" display="https://podminky.urs.cz/item/CS_URS_2022_01/741810001"/>
    <hyperlink ref="F148" r:id="rId7" display="https://podminky.urs.cz/item/CS_URS_2022_01/741372151"/>
    <hyperlink ref="F161" r:id="rId8" display="https://podminky.urs.cz/item/CS_URS_2022_01/748741000"/>
    <hyperlink ref="F167" r:id="rId9" display="https://podminky.urs.cz/item/CS_URS_2022_01/210100096"/>
    <hyperlink ref="F179" r:id="rId10" display="https://podminky.urs.cz/item/CS_URS_2022_01/210100101"/>
    <hyperlink ref="F220" r:id="rId11" display="https://podminky.urs.cz/item/CS_URS_2022_01/210220002"/>
    <hyperlink ref="F225" r:id="rId12" display="https://podminky.urs.cz/item/CS_URS_2022_01/210280211"/>
    <hyperlink ref="F229" r:id="rId13" display="https://podminky.urs.cz/item/CS_URS_2022_01/210280215"/>
    <hyperlink ref="F245" r:id="rId14" display="https://podminky.urs.cz/item/CS_URS_2022_01/460080013"/>
    <hyperlink ref="F249" r:id="rId15" display="https://podminky.urs.cz/item/CS_URS_2022_01/460131113"/>
    <hyperlink ref="F253" r:id="rId16" display="https://podminky.urs.cz/item/CS_URS_2022_01/460161142"/>
    <hyperlink ref="F257" r:id="rId17" display="https://podminky.urs.cz/item/CS_URS_2022_01/460161292"/>
    <hyperlink ref="F261" r:id="rId18" display="https://podminky.urs.cz/item/CS_URS_2022_01/460241111"/>
    <hyperlink ref="F265" r:id="rId19" display="https://podminky.urs.cz/item/CS_URS_2022_01/460242121"/>
    <hyperlink ref="F269" r:id="rId20" display="https://podminky.urs.cz/item/CS_URS_2022_01/460431152"/>
    <hyperlink ref="F273" r:id="rId21" display="https://podminky.urs.cz/item/CS_URS_2022_01/460431312"/>
    <hyperlink ref="F277" r:id="rId22" display="https://podminky.urs.cz/item/CS_URS_2022_01/46042118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Chodník ul. Veltrubská v Kolíně – zpracování projektové dokumentace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421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27. 9. 2022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422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35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423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5"/>
      <c r="E29" s="145"/>
      <c r="F29" s="145"/>
      <c r="G29" s="145"/>
      <c r="H29" s="145"/>
      <c r="I29" s="145"/>
      <c r="J29" s="145"/>
      <c r="K29" s="145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6" t="s">
        <v>39</v>
      </c>
      <c r="E30" s="39"/>
      <c r="F30" s="39"/>
      <c r="G30" s="39"/>
      <c r="H30" s="39"/>
      <c r="I30" s="39"/>
      <c r="J30" s="147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5"/>
      <c r="E31" s="145"/>
      <c r="F31" s="145"/>
      <c r="G31" s="145"/>
      <c r="H31" s="145"/>
      <c r="I31" s="145"/>
      <c r="J31" s="145"/>
      <c r="K31" s="145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8" t="s">
        <v>41</v>
      </c>
      <c r="G32" s="39"/>
      <c r="H32" s="39"/>
      <c r="I32" s="148" t="s">
        <v>40</v>
      </c>
      <c r="J32" s="148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9" t="s">
        <v>43</v>
      </c>
      <c r="E33" s="133" t="s">
        <v>44</v>
      </c>
      <c r="F33" s="150">
        <f>ROUND((SUM(BE85:BE342)),  2)</f>
        <v>0</v>
      </c>
      <c r="G33" s="39"/>
      <c r="H33" s="39"/>
      <c r="I33" s="151">
        <v>0.20999999999999999</v>
      </c>
      <c r="J33" s="150">
        <f>ROUND(((SUM(BE85:BE342))*I33),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50">
        <f>ROUND((SUM(BF85:BF342)),  2)</f>
        <v>0</v>
      </c>
      <c r="G34" s="39"/>
      <c r="H34" s="39"/>
      <c r="I34" s="151">
        <v>0.14999999999999999</v>
      </c>
      <c r="J34" s="150">
        <f>ROUND(((SUM(BF85:BF342))*I34),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50">
        <f>ROUND((SUM(BG85:BG342)),  2)</f>
        <v>0</v>
      </c>
      <c r="G35" s="39"/>
      <c r="H35" s="39"/>
      <c r="I35" s="151">
        <v>0.20999999999999999</v>
      </c>
      <c r="J35" s="150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50">
        <f>ROUND((SUM(BH85:BH342)),  2)</f>
        <v>0</v>
      </c>
      <c r="G36" s="39"/>
      <c r="H36" s="39"/>
      <c r="I36" s="151">
        <v>0.14999999999999999</v>
      </c>
      <c r="J36" s="150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50">
        <f>ROUND((SUM(BI85:BI342)),  2)</f>
        <v>0</v>
      </c>
      <c r="G37" s="39"/>
      <c r="H37" s="39"/>
      <c r="I37" s="151">
        <v>0</v>
      </c>
      <c r="J37" s="150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3" t="str">
        <f>E7</f>
        <v>Chodník ul. Veltrubská v Kolíně – zpracování projektové dokumentace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100.1 - Stavební úpravy komunikace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Kolín</v>
      </c>
      <c r="G52" s="41"/>
      <c r="H52" s="41"/>
      <c r="I52" s="33" t="s">
        <v>23</v>
      </c>
      <c r="J52" s="73" t="str">
        <f>IF(J12="","",J12)</f>
        <v>27. 9. 2022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Kolín</v>
      </c>
      <c r="G54" s="41"/>
      <c r="H54" s="41"/>
      <c r="I54" s="33" t="s">
        <v>31</v>
      </c>
      <c r="J54" s="37" t="str">
        <f>E21</f>
        <v>Ing. Lucie Dvořáková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S4A,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4" t="s">
        <v>104</v>
      </c>
      <c r="D57" s="165"/>
      <c r="E57" s="165"/>
      <c r="F57" s="165"/>
      <c r="G57" s="165"/>
      <c r="H57" s="165"/>
      <c r="I57" s="165"/>
      <c r="J57" s="166" t="s">
        <v>105</v>
      </c>
      <c r="K57" s="165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7" t="s">
        <v>71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106</v>
      </c>
    </row>
    <row r="60" s="9" customFormat="1" ht="24.96" customHeight="1">
      <c r="A60" s="9"/>
      <c r="B60" s="168"/>
      <c r="C60" s="169"/>
      <c r="D60" s="170" t="s">
        <v>107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108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424</v>
      </c>
      <c r="E62" s="177"/>
      <c r="F62" s="177"/>
      <c r="G62" s="177"/>
      <c r="H62" s="177"/>
      <c r="I62" s="177"/>
      <c r="J62" s="178">
        <f>J171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109</v>
      </c>
      <c r="E63" s="177"/>
      <c r="F63" s="177"/>
      <c r="G63" s="177"/>
      <c r="H63" s="177"/>
      <c r="I63" s="177"/>
      <c r="J63" s="178">
        <f>J262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425</v>
      </c>
      <c r="E64" s="177"/>
      <c r="F64" s="177"/>
      <c r="G64" s="177"/>
      <c r="H64" s="177"/>
      <c r="I64" s="177"/>
      <c r="J64" s="178">
        <f>J308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111</v>
      </c>
      <c r="E65" s="177"/>
      <c r="F65" s="177"/>
      <c r="G65" s="177"/>
      <c r="H65" s="177"/>
      <c r="I65" s="177"/>
      <c r="J65" s="178">
        <f>J338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119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3" t="str">
        <f>E7</f>
        <v>Chodník ul. Veltrubská v Kolíně – zpracování projektové dokumentace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95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100.1 - Stavební úpravy komunikace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Kolín</v>
      </c>
      <c r="G79" s="41"/>
      <c r="H79" s="41"/>
      <c r="I79" s="33" t="s">
        <v>23</v>
      </c>
      <c r="J79" s="73" t="str">
        <f>IF(J12="","",J12)</f>
        <v>27. 9. 2022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Město Kolín</v>
      </c>
      <c r="G81" s="41"/>
      <c r="H81" s="41"/>
      <c r="I81" s="33" t="s">
        <v>31</v>
      </c>
      <c r="J81" s="37" t="str">
        <f>E21</f>
        <v>Ing. Lucie Dvořáková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34</v>
      </c>
      <c r="J82" s="37" t="str">
        <f>E24</f>
        <v>S4A, s.r.o.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80"/>
      <c r="B84" s="181"/>
      <c r="C84" s="182" t="s">
        <v>120</v>
      </c>
      <c r="D84" s="183" t="s">
        <v>58</v>
      </c>
      <c r="E84" s="183" t="s">
        <v>54</v>
      </c>
      <c r="F84" s="183" t="s">
        <v>55</v>
      </c>
      <c r="G84" s="183" t="s">
        <v>121</v>
      </c>
      <c r="H84" s="183" t="s">
        <v>122</v>
      </c>
      <c r="I84" s="183" t="s">
        <v>123</v>
      </c>
      <c r="J84" s="184" t="s">
        <v>105</v>
      </c>
      <c r="K84" s="185" t="s">
        <v>124</v>
      </c>
      <c r="L84" s="186"/>
      <c r="M84" s="93" t="s">
        <v>19</v>
      </c>
      <c r="N84" s="94" t="s">
        <v>43</v>
      </c>
      <c r="O84" s="94" t="s">
        <v>125</v>
      </c>
      <c r="P84" s="94" t="s">
        <v>126</v>
      </c>
      <c r="Q84" s="94" t="s">
        <v>127</v>
      </c>
      <c r="R84" s="94" t="s">
        <v>128</v>
      </c>
      <c r="S84" s="94" t="s">
        <v>129</v>
      </c>
      <c r="T84" s="95" t="s">
        <v>130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39"/>
      <c r="B85" s="40"/>
      <c r="C85" s="100" t="s">
        <v>131</v>
      </c>
      <c r="D85" s="41"/>
      <c r="E85" s="41"/>
      <c r="F85" s="41"/>
      <c r="G85" s="41"/>
      <c r="H85" s="41"/>
      <c r="I85" s="41"/>
      <c r="J85" s="187">
        <f>BK85</f>
        <v>0</v>
      </c>
      <c r="K85" s="41"/>
      <c r="L85" s="45"/>
      <c r="M85" s="96"/>
      <c r="N85" s="188"/>
      <c r="O85" s="97"/>
      <c r="P85" s="189">
        <f>P86</f>
        <v>0</v>
      </c>
      <c r="Q85" s="97"/>
      <c r="R85" s="189">
        <f>R86</f>
        <v>139.64207540000001</v>
      </c>
      <c r="S85" s="97"/>
      <c r="T85" s="190">
        <f>T86</f>
        <v>57.903800000000004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72</v>
      </c>
      <c r="AU85" s="18" t="s">
        <v>106</v>
      </c>
      <c r="BK85" s="191">
        <f>BK86</f>
        <v>0</v>
      </c>
    </row>
    <row r="86" s="12" customFormat="1" ht="25.92" customHeight="1">
      <c r="A86" s="12"/>
      <c r="B86" s="192"/>
      <c r="C86" s="193"/>
      <c r="D86" s="194" t="s">
        <v>72</v>
      </c>
      <c r="E86" s="195" t="s">
        <v>132</v>
      </c>
      <c r="F86" s="195" t="s">
        <v>133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P87+P171+P262+P308+P338</f>
        <v>0</v>
      </c>
      <c r="Q86" s="200"/>
      <c r="R86" s="201">
        <f>R87+R171+R262+R308+R338</f>
        <v>139.64207540000001</v>
      </c>
      <c r="S86" s="200"/>
      <c r="T86" s="202">
        <f>T87+T171+T262+T308+T338</f>
        <v>57.903800000000004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81</v>
      </c>
      <c r="AT86" s="204" t="s">
        <v>72</v>
      </c>
      <c r="AU86" s="204" t="s">
        <v>73</v>
      </c>
      <c r="AY86" s="203" t="s">
        <v>134</v>
      </c>
      <c r="BK86" s="205">
        <f>BK87+BK171+BK262+BK308+BK338</f>
        <v>0</v>
      </c>
    </row>
    <row r="87" s="12" customFormat="1" ht="22.8" customHeight="1">
      <c r="A87" s="12"/>
      <c r="B87" s="192"/>
      <c r="C87" s="193"/>
      <c r="D87" s="194" t="s">
        <v>72</v>
      </c>
      <c r="E87" s="206" t="s">
        <v>81</v>
      </c>
      <c r="F87" s="206" t="s">
        <v>135</v>
      </c>
      <c r="G87" s="193"/>
      <c r="H87" s="193"/>
      <c r="I87" s="196"/>
      <c r="J87" s="207">
        <f>BK87</f>
        <v>0</v>
      </c>
      <c r="K87" s="193"/>
      <c r="L87" s="198"/>
      <c r="M87" s="199"/>
      <c r="N87" s="200"/>
      <c r="O87" s="200"/>
      <c r="P87" s="201">
        <f>SUM(P88:P170)</f>
        <v>0</v>
      </c>
      <c r="Q87" s="200"/>
      <c r="R87" s="201">
        <f>SUM(R88:R170)</f>
        <v>26.10435</v>
      </c>
      <c r="S87" s="200"/>
      <c r="T87" s="202">
        <f>SUM(T88:T170)</f>
        <v>57.903800000000004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81</v>
      </c>
      <c r="AT87" s="204" t="s">
        <v>72</v>
      </c>
      <c r="AU87" s="204" t="s">
        <v>81</v>
      </c>
      <c r="AY87" s="203" t="s">
        <v>134</v>
      </c>
      <c r="BK87" s="205">
        <f>SUM(BK88:BK170)</f>
        <v>0</v>
      </c>
    </row>
    <row r="88" s="2" customFormat="1" ht="16.5" customHeight="1">
      <c r="A88" s="39"/>
      <c r="B88" s="40"/>
      <c r="C88" s="208" t="s">
        <v>81</v>
      </c>
      <c r="D88" s="208" t="s">
        <v>136</v>
      </c>
      <c r="E88" s="209" t="s">
        <v>426</v>
      </c>
      <c r="F88" s="210" t="s">
        <v>427</v>
      </c>
      <c r="G88" s="211" t="s">
        <v>428</v>
      </c>
      <c r="H88" s="212">
        <v>22.829999999999998</v>
      </c>
      <c r="I88" s="213"/>
      <c r="J88" s="214">
        <f>ROUND(I88*H88,2)</f>
        <v>0</v>
      </c>
      <c r="K88" s="215"/>
      <c r="L88" s="45"/>
      <c r="M88" s="216" t="s">
        <v>19</v>
      </c>
      <c r="N88" s="217" t="s">
        <v>44</v>
      </c>
      <c r="O88" s="85"/>
      <c r="P88" s="218">
        <f>O88*H88</f>
        <v>0</v>
      </c>
      <c r="Q88" s="218">
        <v>0</v>
      </c>
      <c r="R88" s="218">
        <f>Q88*H88</f>
        <v>0</v>
      </c>
      <c r="S88" s="218">
        <v>0.26000000000000001</v>
      </c>
      <c r="T88" s="219">
        <f>S88*H88</f>
        <v>5.9357999999999995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0" t="s">
        <v>158</v>
      </c>
      <c r="AT88" s="220" t="s">
        <v>136</v>
      </c>
      <c r="AU88" s="220" t="s">
        <v>84</v>
      </c>
      <c r="AY88" s="18" t="s">
        <v>134</v>
      </c>
      <c r="BE88" s="221">
        <f>IF(N88="základní",J88,0)</f>
        <v>0</v>
      </c>
      <c r="BF88" s="221">
        <f>IF(N88="snížená",J88,0)</f>
        <v>0</v>
      </c>
      <c r="BG88" s="221">
        <f>IF(N88="zákl. přenesená",J88,0)</f>
        <v>0</v>
      </c>
      <c r="BH88" s="221">
        <f>IF(N88="sníž. přenesená",J88,0)</f>
        <v>0</v>
      </c>
      <c r="BI88" s="221">
        <f>IF(N88="nulová",J88,0)</f>
        <v>0</v>
      </c>
      <c r="BJ88" s="18" t="s">
        <v>81</v>
      </c>
      <c r="BK88" s="221">
        <f>ROUND(I88*H88,2)</f>
        <v>0</v>
      </c>
      <c r="BL88" s="18" t="s">
        <v>158</v>
      </c>
      <c r="BM88" s="220" t="s">
        <v>429</v>
      </c>
    </row>
    <row r="89" s="2" customFormat="1">
      <c r="A89" s="39"/>
      <c r="B89" s="40"/>
      <c r="C89" s="41"/>
      <c r="D89" s="222" t="s">
        <v>142</v>
      </c>
      <c r="E89" s="41"/>
      <c r="F89" s="223" t="s">
        <v>430</v>
      </c>
      <c r="G89" s="41"/>
      <c r="H89" s="41"/>
      <c r="I89" s="224"/>
      <c r="J89" s="41"/>
      <c r="K89" s="41"/>
      <c r="L89" s="45"/>
      <c r="M89" s="225"/>
      <c r="N89" s="226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142</v>
      </c>
      <c r="AU89" s="18" t="s">
        <v>84</v>
      </c>
    </row>
    <row r="90" s="2" customFormat="1">
      <c r="A90" s="39"/>
      <c r="B90" s="40"/>
      <c r="C90" s="41"/>
      <c r="D90" s="227" t="s">
        <v>144</v>
      </c>
      <c r="E90" s="41"/>
      <c r="F90" s="228" t="s">
        <v>431</v>
      </c>
      <c r="G90" s="41"/>
      <c r="H90" s="41"/>
      <c r="I90" s="224"/>
      <c r="J90" s="41"/>
      <c r="K90" s="41"/>
      <c r="L90" s="45"/>
      <c r="M90" s="225"/>
      <c r="N90" s="226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144</v>
      </c>
      <c r="AU90" s="18" t="s">
        <v>84</v>
      </c>
    </row>
    <row r="91" s="13" customFormat="1">
      <c r="A91" s="13"/>
      <c r="B91" s="229"/>
      <c r="C91" s="230"/>
      <c r="D91" s="222" t="s">
        <v>146</v>
      </c>
      <c r="E91" s="231" t="s">
        <v>19</v>
      </c>
      <c r="F91" s="232" t="s">
        <v>432</v>
      </c>
      <c r="G91" s="230"/>
      <c r="H91" s="233">
        <v>22.829999999999998</v>
      </c>
      <c r="I91" s="234"/>
      <c r="J91" s="230"/>
      <c r="K91" s="230"/>
      <c r="L91" s="235"/>
      <c r="M91" s="236"/>
      <c r="N91" s="237"/>
      <c r="O91" s="237"/>
      <c r="P91" s="237"/>
      <c r="Q91" s="237"/>
      <c r="R91" s="237"/>
      <c r="S91" s="237"/>
      <c r="T91" s="238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9" t="s">
        <v>146</v>
      </c>
      <c r="AU91" s="239" t="s">
        <v>84</v>
      </c>
      <c r="AV91" s="13" t="s">
        <v>84</v>
      </c>
      <c r="AW91" s="13" t="s">
        <v>33</v>
      </c>
      <c r="AX91" s="13" t="s">
        <v>81</v>
      </c>
      <c r="AY91" s="239" t="s">
        <v>134</v>
      </c>
    </row>
    <row r="92" s="2" customFormat="1" ht="16.5" customHeight="1">
      <c r="A92" s="39"/>
      <c r="B92" s="40"/>
      <c r="C92" s="208" t="s">
        <v>84</v>
      </c>
      <c r="D92" s="208" t="s">
        <v>136</v>
      </c>
      <c r="E92" s="209" t="s">
        <v>433</v>
      </c>
      <c r="F92" s="210" t="s">
        <v>434</v>
      </c>
      <c r="G92" s="211" t="s">
        <v>428</v>
      </c>
      <c r="H92" s="212">
        <v>22.829999999999998</v>
      </c>
      <c r="I92" s="213"/>
      <c r="J92" s="214">
        <f>ROUND(I92*H92,2)</f>
        <v>0</v>
      </c>
      <c r="K92" s="215"/>
      <c r="L92" s="45"/>
      <c r="M92" s="216" t="s">
        <v>19</v>
      </c>
      <c r="N92" s="217" t="s">
        <v>44</v>
      </c>
      <c r="O92" s="85"/>
      <c r="P92" s="218">
        <f>O92*H92</f>
        <v>0</v>
      </c>
      <c r="Q92" s="218">
        <v>0</v>
      </c>
      <c r="R92" s="218">
        <f>Q92*H92</f>
        <v>0</v>
      </c>
      <c r="S92" s="218">
        <v>0</v>
      </c>
      <c r="T92" s="219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0" t="s">
        <v>158</v>
      </c>
      <c r="AT92" s="220" t="s">
        <v>136</v>
      </c>
      <c r="AU92" s="220" t="s">
        <v>84</v>
      </c>
      <c r="AY92" s="18" t="s">
        <v>134</v>
      </c>
      <c r="BE92" s="221">
        <f>IF(N92="základní",J92,0)</f>
        <v>0</v>
      </c>
      <c r="BF92" s="221">
        <f>IF(N92="snížená",J92,0)</f>
        <v>0</v>
      </c>
      <c r="BG92" s="221">
        <f>IF(N92="zákl. přenesená",J92,0)</f>
        <v>0</v>
      </c>
      <c r="BH92" s="221">
        <f>IF(N92="sníž. přenesená",J92,0)</f>
        <v>0</v>
      </c>
      <c r="BI92" s="221">
        <f>IF(N92="nulová",J92,0)</f>
        <v>0</v>
      </c>
      <c r="BJ92" s="18" t="s">
        <v>81</v>
      </c>
      <c r="BK92" s="221">
        <f>ROUND(I92*H92,2)</f>
        <v>0</v>
      </c>
      <c r="BL92" s="18" t="s">
        <v>158</v>
      </c>
      <c r="BM92" s="220" t="s">
        <v>435</v>
      </c>
    </row>
    <row r="93" s="2" customFormat="1">
      <c r="A93" s="39"/>
      <c r="B93" s="40"/>
      <c r="C93" s="41"/>
      <c r="D93" s="222" t="s">
        <v>142</v>
      </c>
      <c r="E93" s="41"/>
      <c r="F93" s="223" t="s">
        <v>436</v>
      </c>
      <c r="G93" s="41"/>
      <c r="H93" s="41"/>
      <c r="I93" s="224"/>
      <c r="J93" s="41"/>
      <c r="K93" s="41"/>
      <c r="L93" s="45"/>
      <c r="M93" s="225"/>
      <c r="N93" s="226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142</v>
      </c>
      <c r="AU93" s="18" t="s">
        <v>84</v>
      </c>
    </row>
    <row r="94" s="2" customFormat="1">
      <c r="A94" s="39"/>
      <c r="B94" s="40"/>
      <c r="C94" s="41"/>
      <c r="D94" s="227" t="s">
        <v>144</v>
      </c>
      <c r="E94" s="41"/>
      <c r="F94" s="228" t="s">
        <v>437</v>
      </c>
      <c r="G94" s="41"/>
      <c r="H94" s="41"/>
      <c r="I94" s="224"/>
      <c r="J94" s="41"/>
      <c r="K94" s="41"/>
      <c r="L94" s="45"/>
      <c r="M94" s="225"/>
      <c r="N94" s="226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144</v>
      </c>
      <c r="AU94" s="18" t="s">
        <v>84</v>
      </c>
    </row>
    <row r="95" s="13" customFormat="1">
      <c r="A95" s="13"/>
      <c r="B95" s="229"/>
      <c r="C95" s="230"/>
      <c r="D95" s="222" t="s">
        <v>146</v>
      </c>
      <c r="E95" s="231" t="s">
        <v>19</v>
      </c>
      <c r="F95" s="232" t="s">
        <v>432</v>
      </c>
      <c r="G95" s="230"/>
      <c r="H95" s="233">
        <v>22.829999999999998</v>
      </c>
      <c r="I95" s="234"/>
      <c r="J95" s="230"/>
      <c r="K95" s="230"/>
      <c r="L95" s="235"/>
      <c r="M95" s="236"/>
      <c r="N95" s="237"/>
      <c r="O95" s="237"/>
      <c r="P95" s="237"/>
      <c r="Q95" s="237"/>
      <c r="R95" s="237"/>
      <c r="S95" s="237"/>
      <c r="T95" s="23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9" t="s">
        <v>146</v>
      </c>
      <c r="AU95" s="239" t="s">
        <v>84</v>
      </c>
      <c r="AV95" s="13" t="s">
        <v>84</v>
      </c>
      <c r="AW95" s="13" t="s">
        <v>33</v>
      </c>
      <c r="AX95" s="13" t="s">
        <v>81</v>
      </c>
      <c r="AY95" s="239" t="s">
        <v>134</v>
      </c>
    </row>
    <row r="96" s="2" customFormat="1" ht="16.5" customHeight="1">
      <c r="A96" s="39"/>
      <c r="B96" s="40"/>
      <c r="C96" s="208" t="s">
        <v>154</v>
      </c>
      <c r="D96" s="208" t="s">
        <v>136</v>
      </c>
      <c r="E96" s="209" t="s">
        <v>438</v>
      </c>
      <c r="F96" s="210" t="s">
        <v>439</v>
      </c>
      <c r="G96" s="211" t="s">
        <v>428</v>
      </c>
      <c r="H96" s="212">
        <v>24</v>
      </c>
      <c r="I96" s="213"/>
      <c r="J96" s="214">
        <f>ROUND(I96*H96,2)</f>
        <v>0</v>
      </c>
      <c r="K96" s="215"/>
      <c r="L96" s="45"/>
      <c r="M96" s="216" t="s">
        <v>19</v>
      </c>
      <c r="N96" s="217" t="s">
        <v>44</v>
      </c>
      <c r="O96" s="85"/>
      <c r="P96" s="218">
        <f>O96*H96</f>
        <v>0</v>
      </c>
      <c r="Q96" s="218">
        <v>0</v>
      </c>
      <c r="R96" s="218">
        <f>Q96*H96</f>
        <v>0</v>
      </c>
      <c r="S96" s="218">
        <v>0.26000000000000001</v>
      </c>
      <c r="T96" s="219">
        <f>S96*H96</f>
        <v>6.2400000000000002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0" t="s">
        <v>158</v>
      </c>
      <c r="AT96" s="220" t="s">
        <v>136</v>
      </c>
      <c r="AU96" s="220" t="s">
        <v>84</v>
      </c>
      <c r="AY96" s="18" t="s">
        <v>134</v>
      </c>
      <c r="BE96" s="221">
        <f>IF(N96="základní",J96,0)</f>
        <v>0</v>
      </c>
      <c r="BF96" s="221">
        <f>IF(N96="snížená",J96,0)</f>
        <v>0</v>
      </c>
      <c r="BG96" s="221">
        <f>IF(N96="zákl. přenesená",J96,0)</f>
        <v>0</v>
      </c>
      <c r="BH96" s="221">
        <f>IF(N96="sníž. přenesená",J96,0)</f>
        <v>0</v>
      </c>
      <c r="BI96" s="221">
        <f>IF(N96="nulová",J96,0)</f>
        <v>0</v>
      </c>
      <c r="BJ96" s="18" t="s">
        <v>81</v>
      </c>
      <c r="BK96" s="221">
        <f>ROUND(I96*H96,2)</f>
        <v>0</v>
      </c>
      <c r="BL96" s="18" t="s">
        <v>158</v>
      </c>
      <c r="BM96" s="220" t="s">
        <v>440</v>
      </c>
    </row>
    <row r="97" s="2" customFormat="1">
      <c r="A97" s="39"/>
      <c r="B97" s="40"/>
      <c r="C97" s="41"/>
      <c r="D97" s="222" t="s">
        <v>142</v>
      </c>
      <c r="E97" s="41"/>
      <c r="F97" s="223" t="s">
        <v>441</v>
      </c>
      <c r="G97" s="41"/>
      <c r="H97" s="41"/>
      <c r="I97" s="224"/>
      <c r="J97" s="41"/>
      <c r="K97" s="41"/>
      <c r="L97" s="45"/>
      <c r="M97" s="225"/>
      <c r="N97" s="226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142</v>
      </c>
      <c r="AU97" s="18" t="s">
        <v>84</v>
      </c>
    </row>
    <row r="98" s="2" customFormat="1">
      <c r="A98" s="39"/>
      <c r="B98" s="40"/>
      <c r="C98" s="41"/>
      <c r="D98" s="227" t="s">
        <v>144</v>
      </c>
      <c r="E98" s="41"/>
      <c r="F98" s="228" t="s">
        <v>442</v>
      </c>
      <c r="G98" s="41"/>
      <c r="H98" s="41"/>
      <c r="I98" s="224"/>
      <c r="J98" s="41"/>
      <c r="K98" s="41"/>
      <c r="L98" s="45"/>
      <c r="M98" s="225"/>
      <c r="N98" s="226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144</v>
      </c>
      <c r="AU98" s="18" t="s">
        <v>84</v>
      </c>
    </row>
    <row r="99" s="13" customFormat="1">
      <c r="A99" s="13"/>
      <c r="B99" s="229"/>
      <c r="C99" s="230"/>
      <c r="D99" s="222" t="s">
        <v>146</v>
      </c>
      <c r="E99" s="231" t="s">
        <v>19</v>
      </c>
      <c r="F99" s="232" t="s">
        <v>205</v>
      </c>
      <c r="G99" s="230"/>
      <c r="H99" s="233">
        <v>24</v>
      </c>
      <c r="I99" s="234"/>
      <c r="J99" s="230"/>
      <c r="K99" s="230"/>
      <c r="L99" s="235"/>
      <c r="M99" s="236"/>
      <c r="N99" s="237"/>
      <c r="O99" s="237"/>
      <c r="P99" s="237"/>
      <c r="Q99" s="237"/>
      <c r="R99" s="237"/>
      <c r="S99" s="237"/>
      <c r="T99" s="23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9" t="s">
        <v>146</v>
      </c>
      <c r="AU99" s="239" t="s">
        <v>84</v>
      </c>
      <c r="AV99" s="13" t="s">
        <v>84</v>
      </c>
      <c r="AW99" s="13" t="s">
        <v>33</v>
      </c>
      <c r="AX99" s="13" t="s">
        <v>81</v>
      </c>
      <c r="AY99" s="239" t="s">
        <v>134</v>
      </c>
    </row>
    <row r="100" s="2" customFormat="1" ht="16.5" customHeight="1">
      <c r="A100" s="39"/>
      <c r="B100" s="40"/>
      <c r="C100" s="208" t="s">
        <v>158</v>
      </c>
      <c r="D100" s="208" t="s">
        <v>136</v>
      </c>
      <c r="E100" s="209" t="s">
        <v>443</v>
      </c>
      <c r="F100" s="210" t="s">
        <v>444</v>
      </c>
      <c r="G100" s="211" t="s">
        <v>428</v>
      </c>
      <c r="H100" s="212">
        <v>163</v>
      </c>
      <c r="I100" s="213"/>
      <c r="J100" s="214">
        <f>ROUND(I100*H100,2)</f>
        <v>0</v>
      </c>
      <c r="K100" s="215"/>
      <c r="L100" s="45"/>
      <c r="M100" s="216" t="s">
        <v>19</v>
      </c>
      <c r="N100" s="217" t="s">
        <v>44</v>
      </c>
      <c r="O100" s="85"/>
      <c r="P100" s="218">
        <f>O100*H100</f>
        <v>0</v>
      </c>
      <c r="Q100" s="218">
        <v>0</v>
      </c>
      <c r="R100" s="218">
        <f>Q100*H100</f>
        <v>0</v>
      </c>
      <c r="S100" s="218">
        <v>0.22</v>
      </c>
      <c r="T100" s="219">
        <f>S100*H100</f>
        <v>35.859999999999999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0" t="s">
        <v>158</v>
      </c>
      <c r="AT100" s="220" t="s">
        <v>136</v>
      </c>
      <c r="AU100" s="220" t="s">
        <v>84</v>
      </c>
      <c r="AY100" s="18" t="s">
        <v>134</v>
      </c>
      <c r="BE100" s="221">
        <f>IF(N100="základní",J100,0)</f>
        <v>0</v>
      </c>
      <c r="BF100" s="221">
        <f>IF(N100="snížená",J100,0)</f>
        <v>0</v>
      </c>
      <c r="BG100" s="221">
        <f>IF(N100="zákl. přenesená",J100,0)</f>
        <v>0</v>
      </c>
      <c r="BH100" s="221">
        <f>IF(N100="sníž. přenesená",J100,0)</f>
        <v>0</v>
      </c>
      <c r="BI100" s="221">
        <f>IF(N100="nulová",J100,0)</f>
        <v>0</v>
      </c>
      <c r="BJ100" s="18" t="s">
        <v>81</v>
      </c>
      <c r="BK100" s="221">
        <f>ROUND(I100*H100,2)</f>
        <v>0</v>
      </c>
      <c r="BL100" s="18" t="s">
        <v>158</v>
      </c>
      <c r="BM100" s="220" t="s">
        <v>445</v>
      </c>
    </row>
    <row r="101" s="2" customFormat="1">
      <c r="A101" s="39"/>
      <c r="B101" s="40"/>
      <c r="C101" s="41"/>
      <c r="D101" s="222" t="s">
        <v>142</v>
      </c>
      <c r="E101" s="41"/>
      <c r="F101" s="223" t="s">
        <v>446</v>
      </c>
      <c r="G101" s="41"/>
      <c r="H101" s="41"/>
      <c r="I101" s="224"/>
      <c r="J101" s="41"/>
      <c r="K101" s="41"/>
      <c r="L101" s="45"/>
      <c r="M101" s="225"/>
      <c r="N101" s="226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142</v>
      </c>
      <c r="AU101" s="18" t="s">
        <v>84</v>
      </c>
    </row>
    <row r="102" s="2" customFormat="1">
      <c r="A102" s="39"/>
      <c r="B102" s="40"/>
      <c r="C102" s="41"/>
      <c r="D102" s="227" t="s">
        <v>144</v>
      </c>
      <c r="E102" s="41"/>
      <c r="F102" s="228" t="s">
        <v>447</v>
      </c>
      <c r="G102" s="41"/>
      <c r="H102" s="41"/>
      <c r="I102" s="224"/>
      <c r="J102" s="41"/>
      <c r="K102" s="41"/>
      <c r="L102" s="45"/>
      <c r="M102" s="225"/>
      <c r="N102" s="226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144</v>
      </c>
      <c r="AU102" s="18" t="s">
        <v>84</v>
      </c>
    </row>
    <row r="103" s="13" customFormat="1">
      <c r="A103" s="13"/>
      <c r="B103" s="229"/>
      <c r="C103" s="230"/>
      <c r="D103" s="222" t="s">
        <v>146</v>
      </c>
      <c r="E103" s="231" t="s">
        <v>19</v>
      </c>
      <c r="F103" s="232" t="s">
        <v>448</v>
      </c>
      <c r="G103" s="230"/>
      <c r="H103" s="233">
        <v>163</v>
      </c>
      <c r="I103" s="234"/>
      <c r="J103" s="230"/>
      <c r="K103" s="230"/>
      <c r="L103" s="235"/>
      <c r="M103" s="236"/>
      <c r="N103" s="237"/>
      <c r="O103" s="237"/>
      <c r="P103" s="237"/>
      <c r="Q103" s="237"/>
      <c r="R103" s="237"/>
      <c r="S103" s="237"/>
      <c r="T103" s="23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9" t="s">
        <v>146</v>
      </c>
      <c r="AU103" s="239" t="s">
        <v>84</v>
      </c>
      <c r="AV103" s="13" t="s">
        <v>84</v>
      </c>
      <c r="AW103" s="13" t="s">
        <v>33</v>
      </c>
      <c r="AX103" s="13" t="s">
        <v>81</v>
      </c>
      <c r="AY103" s="239" t="s">
        <v>134</v>
      </c>
    </row>
    <row r="104" s="2" customFormat="1" ht="16.5" customHeight="1">
      <c r="A104" s="39"/>
      <c r="B104" s="40"/>
      <c r="C104" s="208" t="s">
        <v>175</v>
      </c>
      <c r="D104" s="208" t="s">
        <v>136</v>
      </c>
      <c r="E104" s="209" t="s">
        <v>449</v>
      </c>
      <c r="F104" s="210" t="s">
        <v>450</v>
      </c>
      <c r="G104" s="211" t="s">
        <v>428</v>
      </c>
      <c r="H104" s="212">
        <v>21</v>
      </c>
      <c r="I104" s="213"/>
      <c r="J104" s="214">
        <f>ROUND(I104*H104,2)</f>
        <v>0</v>
      </c>
      <c r="K104" s="215"/>
      <c r="L104" s="45"/>
      <c r="M104" s="216" t="s">
        <v>19</v>
      </c>
      <c r="N104" s="217" t="s">
        <v>44</v>
      </c>
      <c r="O104" s="85"/>
      <c r="P104" s="218">
        <f>O104*H104</f>
        <v>0</v>
      </c>
      <c r="Q104" s="218">
        <v>0</v>
      </c>
      <c r="R104" s="218">
        <f>Q104*H104</f>
        <v>0</v>
      </c>
      <c r="S104" s="218">
        <v>0.098000000000000004</v>
      </c>
      <c r="T104" s="219">
        <f>S104*H104</f>
        <v>2.0580000000000003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0" t="s">
        <v>158</v>
      </c>
      <c r="AT104" s="220" t="s">
        <v>136</v>
      </c>
      <c r="AU104" s="220" t="s">
        <v>84</v>
      </c>
      <c r="AY104" s="18" t="s">
        <v>134</v>
      </c>
      <c r="BE104" s="221">
        <f>IF(N104="základní",J104,0)</f>
        <v>0</v>
      </c>
      <c r="BF104" s="221">
        <f>IF(N104="snížená",J104,0)</f>
        <v>0</v>
      </c>
      <c r="BG104" s="221">
        <f>IF(N104="zákl. přenesená",J104,0)</f>
        <v>0</v>
      </c>
      <c r="BH104" s="221">
        <f>IF(N104="sníž. přenesená",J104,0)</f>
        <v>0</v>
      </c>
      <c r="BI104" s="221">
        <f>IF(N104="nulová",J104,0)</f>
        <v>0</v>
      </c>
      <c r="BJ104" s="18" t="s">
        <v>81</v>
      </c>
      <c r="BK104" s="221">
        <f>ROUND(I104*H104,2)</f>
        <v>0</v>
      </c>
      <c r="BL104" s="18" t="s">
        <v>158</v>
      </c>
      <c r="BM104" s="220" t="s">
        <v>451</v>
      </c>
    </row>
    <row r="105" s="2" customFormat="1">
      <c r="A105" s="39"/>
      <c r="B105" s="40"/>
      <c r="C105" s="41"/>
      <c r="D105" s="222" t="s">
        <v>142</v>
      </c>
      <c r="E105" s="41"/>
      <c r="F105" s="223" t="s">
        <v>452</v>
      </c>
      <c r="G105" s="41"/>
      <c r="H105" s="41"/>
      <c r="I105" s="224"/>
      <c r="J105" s="41"/>
      <c r="K105" s="41"/>
      <c r="L105" s="45"/>
      <c r="M105" s="225"/>
      <c r="N105" s="226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142</v>
      </c>
      <c r="AU105" s="18" t="s">
        <v>84</v>
      </c>
    </row>
    <row r="106" s="2" customFormat="1">
      <c r="A106" s="39"/>
      <c r="B106" s="40"/>
      <c r="C106" s="41"/>
      <c r="D106" s="227" t="s">
        <v>144</v>
      </c>
      <c r="E106" s="41"/>
      <c r="F106" s="228" t="s">
        <v>453</v>
      </c>
      <c r="G106" s="41"/>
      <c r="H106" s="41"/>
      <c r="I106" s="224"/>
      <c r="J106" s="41"/>
      <c r="K106" s="41"/>
      <c r="L106" s="45"/>
      <c r="M106" s="225"/>
      <c r="N106" s="226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144</v>
      </c>
      <c r="AU106" s="18" t="s">
        <v>84</v>
      </c>
    </row>
    <row r="107" s="13" customFormat="1">
      <c r="A107" s="13"/>
      <c r="B107" s="229"/>
      <c r="C107" s="230"/>
      <c r="D107" s="222" t="s">
        <v>146</v>
      </c>
      <c r="E107" s="231" t="s">
        <v>19</v>
      </c>
      <c r="F107" s="232" t="s">
        <v>454</v>
      </c>
      <c r="G107" s="230"/>
      <c r="H107" s="233">
        <v>21</v>
      </c>
      <c r="I107" s="234"/>
      <c r="J107" s="230"/>
      <c r="K107" s="230"/>
      <c r="L107" s="235"/>
      <c r="M107" s="236"/>
      <c r="N107" s="237"/>
      <c r="O107" s="237"/>
      <c r="P107" s="237"/>
      <c r="Q107" s="237"/>
      <c r="R107" s="237"/>
      <c r="S107" s="237"/>
      <c r="T107" s="23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9" t="s">
        <v>146</v>
      </c>
      <c r="AU107" s="239" t="s">
        <v>84</v>
      </c>
      <c r="AV107" s="13" t="s">
        <v>84</v>
      </c>
      <c r="AW107" s="13" t="s">
        <v>33</v>
      </c>
      <c r="AX107" s="13" t="s">
        <v>81</v>
      </c>
      <c r="AY107" s="239" t="s">
        <v>134</v>
      </c>
    </row>
    <row r="108" s="2" customFormat="1" ht="16.5" customHeight="1">
      <c r="A108" s="39"/>
      <c r="B108" s="40"/>
      <c r="C108" s="208" t="s">
        <v>181</v>
      </c>
      <c r="D108" s="208" t="s">
        <v>136</v>
      </c>
      <c r="E108" s="209" t="s">
        <v>455</v>
      </c>
      <c r="F108" s="210" t="s">
        <v>456</v>
      </c>
      <c r="G108" s="211" t="s">
        <v>193</v>
      </c>
      <c r="H108" s="212">
        <v>6</v>
      </c>
      <c r="I108" s="213"/>
      <c r="J108" s="214">
        <f>ROUND(I108*H108,2)</f>
        <v>0</v>
      </c>
      <c r="K108" s="215"/>
      <c r="L108" s="45"/>
      <c r="M108" s="216" t="s">
        <v>19</v>
      </c>
      <c r="N108" s="217" t="s">
        <v>44</v>
      </c>
      <c r="O108" s="85"/>
      <c r="P108" s="218">
        <f>O108*H108</f>
        <v>0</v>
      </c>
      <c r="Q108" s="218">
        <v>0</v>
      </c>
      <c r="R108" s="218">
        <f>Q108*H108</f>
        <v>0</v>
      </c>
      <c r="S108" s="218">
        <v>0.20499999999999999</v>
      </c>
      <c r="T108" s="219">
        <f>S108*H108</f>
        <v>1.23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0" t="s">
        <v>158</v>
      </c>
      <c r="AT108" s="220" t="s">
        <v>136</v>
      </c>
      <c r="AU108" s="220" t="s">
        <v>84</v>
      </c>
      <c r="AY108" s="18" t="s">
        <v>134</v>
      </c>
      <c r="BE108" s="221">
        <f>IF(N108="základní",J108,0)</f>
        <v>0</v>
      </c>
      <c r="BF108" s="221">
        <f>IF(N108="snížená",J108,0)</f>
        <v>0</v>
      </c>
      <c r="BG108" s="221">
        <f>IF(N108="zákl. přenesená",J108,0)</f>
        <v>0</v>
      </c>
      <c r="BH108" s="221">
        <f>IF(N108="sníž. přenesená",J108,0)</f>
        <v>0</v>
      </c>
      <c r="BI108" s="221">
        <f>IF(N108="nulová",J108,0)</f>
        <v>0</v>
      </c>
      <c r="BJ108" s="18" t="s">
        <v>81</v>
      </c>
      <c r="BK108" s="221">
        <f>ROUND(I108*H108,2)</f>
        <v>0</v>
      </c>
      <c r="BL108" s="18" t="s">
        <v>158</v>
      </c>
      <c r="BM108" s="220" t="s">
        <v>457</v>
      </c>
    </row>
    <row r="109" s="2" customFormat="1">
      <c r="A109" s="39"/>
      <c r="B109" s="40"/>
      <c r="C109" s="41"/>
      <c r="D109" s="222" t="s">
        <v>142</v>
      </c>
      <c r="E109" s="41"/>
      <c r="F109" s="223" t="s">
        <v>458</v>
      </c>
      <c r="G109" s="41"/>
      <c r="H109" s="41"/>
      <c r="I109" s="224"/>
      <c r="J109" s="41"/>
      <c r="K109" s="41"/>
      <c r="L109" s="45"/>
      <c r="M109" s="225"/>
      <c r="N109" s="226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142</v>
      </c>
      <c r="AU109" s="18" t="s">
        <v>84</v>
      </c>
    </row>
    <row r="110" s="2" customFormat="1">
      <c r="A110" s="39"/>
      <c r="B110" s="40"/>
      <c r="C110" s="41"/>
      <c r="D110" s="227" t="s">
        <v>144</v>
      </c>
      <c r="E110" s="41"/>
      <c r="F110" s="228" t="s">
        <v>459</v>
      </c>
      <c r="G110" s="41"/>
      <c r="H110" s="41"/>
      <c r="I110" s="224"/>
      <c r="J110" s="41"/>
      <c r="K110" s="41"/>
      <c r="L110" s="45"/>
      <c r="M110" s="225"/>
      <c r="N110" s="226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144</v>
      </c>
      <c r="AU110" s="18" t="s">
        <v>84</v>
      </c>
    </row>
    <row r="111" s="13" customFormat="1">
      <c r="A111" s="13"/>
      <c r="B111" s="229"/>
      <c r="C111" s="230"/>
      <c r="D111" s="222" t="s">
        <v>146</v>
      </c>
      <c r="E111" s="231" t="s">
        <v>19</v>
      </c>
      <c r="F111" s="232" t="s">
        <v>181</v>
      </c>
      <c r="G111" s="230"/>
      <c r="H111" s="233">
        <v>6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9" t="s">
        <v>146</v>
      </c>
      <c r="AU111" s="239" t="s">
        <v>84</v>
      </c>
      <c r="AV111" s="13" t="s">
        <v>84</v>
      </c>
      <c r="AW111" s="13" t="s">
        <v>33</v>
      </c>
      <c r="AX111" s="13" t="s">
        <v>81</v>
      </c>
      <c r="AY111" s="239" t="s">
        <v>134</v>
      </c>
    </row>
    <row r="112" s="2" customFormat="1" ht="16.5" customHeight="1">
      <c r="A112" s="39"/>
      <c r="B112" s="40"/>
      <c r="C112" s="208" t="s">
        <v>190</v>
      </c>
      <c r="D112" s="208" t="s">
        <v>136</v>
      </c>
      <c r="E112" s="209" t="s">
        <v>460</v>
      </c>
      <c r="F112" s="210" t="s">
        <v>461</v>
      </c>
      <c r="G112" s="211" t="s">
        <v>193</v>
      </c>
      <c r="H112" s="212">
        <v>10</v>
      </c>
      <c r="I112" s="213"/>
      <c r="J112" s="214">
        <f>ROUND(I112*H112,2)</f>
        <v>0</v>
      </c>
      <c r="K112" s="215"/>
      <c r="L112" s="45"/>
      <c r="M112" s="216" t="s">
        <v>19</v>
      </c>
      <c r="N112" s="217" t="s">
        <v>44</v>
      </c>
      <c r="O112" s="85"/>
      <c r="P112" s="218">
        <f>O112*H112</f>
        <v>0</v>
      </c>
      <c r="Q112" s="218">
        <v>0</v>
      </c>
      <c r="R112" s="218">
        <f>Q112*H112</f>
        <v>0</v>
      </c>
      <c r="S112" s="218">
        <v>0.28999999999999998</v>
      </c>
      <c r="T112" s="219">
        <f>S112*H112</f>
        <v>2.8999999999999999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0" t="s">
        <v>158</v>
      </c>
      <c r="AT112" s="220" t="s">
        <v>136</v>
      </c>
      <c r="AU112" s="220" t="s">
        <v>84</v>
      </c>
      <c r="AY112" s="18" t="s">
        <v>134</v>
      </c>
      <c r="BE112" s="221">
        <f>IF(N112="základní",J112,0)</f>
        <v>0</v>
      </c>
      <c r="BF112" s="221">
        <f>IF(N112="snížená",J112,0)</f>
        <v>0</v>
      </c>
      <c r="BG112" s="221">
        <f>IF(N112="zákl. přenesená",J112,0)</f>
        <v>0</v>
      </c>
      <c r="BH112" s="221">
        <f>IF(N112="sníž. přenesená",J112,0)</f>
        <v>0</v>
      </c>
      <c r="BI112" s="221">
        <f>IF(N112="nulová",J112,0)</f>
        <v>0</v>
      </c>
      <c r="BJ112" s="18" t="s">
        <v>81</v>
      </c>
      <c r="BK112" s="221">
        <f>ROUND(I112*H112,2)</f>
        <v>0</v>
      </c>
      <c r="BL112" s="18" t="s">
        <v>158</v>
      </c>
      <c r="BM112" s="220" t="s">
        <v>462</v>
      </c>
    </row>
    <row r="113" s="2" customFormat="1">
      <c r="A113" s="39"/>
      <c r="B113" s="40"/>
      <c r="C113" s="41"/>
      <c r="D113" s="222" t="s">
        <v>142</v>
      </c>
      <c r="E113" s="41"/>
      <c r="F113" s="223" t="s">
        <v>463</v>
      </c>
      <c r="G113" s="41"/>
      <c r="H113" s="41"/>
      <c r="I113" s="224"/>
      <c r="J113" s="41"/>
      <c r="K113" s="41"/>
      <c r="L113" s="45"/>
      <c r="M113" s="225"/>
      <c r="N113" s="226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142</v>
      </c>
      <c r="AU113" s="18" t="s">
        <v>84</v>
      </c>
    </row>
    <row r="114" s="2" customFormat="1">
      <c r="A114" s="39"/>
      <c r="B114" s="40"/>
      <c r="C114" s="41"/>
      <c r="D114" s="227" t="s">
        <v>144</v>
      </c>
      <c r="E114" s="41"/>
      <c r="F114" s="228" t="s">
        <v>464</v>
      </c>
      <c r="G114" s="41"/>
      <c r="H114" s="41"/>
      <c r="I114" s="224"/>
      <c r="J114" s="41"/>
      <c r="K114" s="41"/>
      <c r="L114" s="45"/>
      <c r="M114" s="225"/>
      <c r="N114" s="226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144</v>
      </c>
      <c r="AU114" s="18" t="s">
        <v>84</v>
      </c>
    </row>
    <row r="115" s="13" customFormat="1">
      <c r="A115" s="13"/>
      <c r="B115" s="229"/>
      <c r="C115" s="230"/>
      <c r="D115" s="222" t="s">
        <v>146</v>
      </c>
      <c r="E115" s="231" t="s">
        <v>19</v>
      </c>
      <c r="F115" s="232" t="s">
        <v>213</v>
      </c>
      <c r="G115" s="230"/>
      <c r="H115" s="233">
        <v>10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9" t="s">
        <v>146</v>
      </c>
      <c r="AU115" s="239" t="s">
        <v>84</v>
      </c>
      <c r="AV115" s="13" t="s">
        <v>84</v>
      </c>
      <c r="AW115" s="13" t="s">
        <v>33</v>
      </c>
      <c r="AX115" s="13" t="s">
        <v>81</v>
      </c>
      <c r="AY115" s="239" t="s">
        <v>134</v>
      </c>
    </row>
    <row r="116" s="2" customFormat="1" ht="16.5" customHeight="1">
      <c r="A116" s="39"/>
      <c r="B116" s="40"/>
      <c r="C116" s="208" t="s">
        <v>199</v>
      </c>
      <c r="D116" s="208" t="s">
        <v>136</v>
      </c>
      <c r="E116" s="209" t="s">
        <v>465</v>
      </c>
      <c r="F116" s="210" t="s">
        <v>466</v>
      </c>
      <c r="G116" s="211" t="s">
        <v>193</v>
      </c>
      <c r="H116" s="212">
        <v>16</v>
      </c>
      <c r="I116" s="213"/>
      <c r="J116" s="214">
        <f>ROUND(I116*H116,2)</f>
        <v>0</v>
      </c>
      <c r="K116" s="215"/>
      <c r="L116" s="45"/>
      <c r="M116" s="216" t="s">
        <v>19</v>
      </c>
      <c r="N116" s="217" t="s">
        <v>44</v>
      </c>
      <c r="O116" s="85"/>
      <c r="P116" s="218">
        <f>O116*H116</f>
        <v>0</v>
      </c>
      <c r="Q116" s="218">
        <v>0</v>
      </c>
      <c r="R116" s="218">
        <f>Q116*H116</f>
        <v>0</v>
      </c>
      <c r="S116" s="218">
        <v>0.23000000000000001</v>
      </c>
      <c r="T116" s="219">
        <f>S116*H116</f>
        <v>3.6800000000000002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0" t="s">
        <v>158</v>
      </c>
      <c r="AT116" s="220" t="s">
        <v>136</v>
      </c>
      <c r="AU116" s="220" t="s">
        <v>84</v>
      </c>
      <c r="AY116" s="18" t="s">
        <v>134</v>
      </c>
      <c r="BE116" s="221">
        <f>IF(N116="základní",J116,0)</f>
        <v>0</v>
      </c>
      <c r="BF116" s="221">
        <f>IF(N116="snížená",J116,0)</f>
        <v>0</v>
      </c>
      <c r="BG116" s="221">
        <f>IF(N116="zákl. přenesená",J116,0)</f>
        <v>0</v>
      </c>
      <c r="BH116" s="221">
        <f>IF(N116="sníž. přenesená",J116,0)</f>
        <v>0</v>
      </c>
      <c r="BI116" s="221">
        <f>IF(N116="nulová",J116,0)</f>
        <v>0</v>
      </c>
      <c r="BJ116" s="18" t="s">
        <v>81</v>
      </c>
      <c r="BK116" s="221">
        <f>ROUND(I116*H116,2)</f>
        <v>0</v>
      </c>
      <c r="BL116" s="18" t="s">
        <v>158</v>
      </c>
      <c r="BM116" s="220" t="s">
        <v>467</v>
      </c>
    </row>
    <row r="117" s="2" customFormat="1">
      <c r="A117" s="39"/>
      <c r="B117" s="40"/>
      <c r="C117" s="41"/>
      <c r="D117" s="222" t="s">
        <v>142</v>
      </c>
      <c r="E117" s="41"/>
      <c r="F117" s="223" t="s">
        <v>466</v>
      </c>
      <c r="G117" s="41"/>
      <c r="H117" s="41"/>
      <c r="I117" s="224"/>
      <c r="J117" s="41"/>
      <c r="K117" s="41"/>
      <c r="L117" s="45"/>
      <c r="M117" s="225"/>
      <c r="N117" s="226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142</v>
      </c>
      <c r="AU117" s="18" t="s">
        <v>84</v>
      </c>
    </row>
    <row r="118" s="13" customFormat="1">
      <c r="A118" s="13"/>
      <c r="B118" s="229"/>
      <c r="C118" s="230"/>
      <c r="D118" s="222" t="s">
        <v>146</v>
      </c>
      <c r="E118" s="231" t="s">
        <v>19</v>
      </c>
      <c r="F118" s="232" t="s">
        <v>194</v>
      </c>
      <c r="G118" s="230"/>
      <c r="H118" s="233">
        <v>16</v>
      </c>
      <c r="I118" s="234"/>
      <c r="J118" s="230"/>
      <c r="K118" s="230"/>
      <c r="L118" s="235"/>
      <c r="M118" s="236"/>
      <c r="N118" s="237"/>
      <c r="O118" s="237"/>
      <c r="P118" s="237"/>
      <c r="Q118" s="237"/>
      <c r="R118" s="237"/>
      <c r="S118" s="237"/>
      <c r="T118" s="23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9" t="s">
        <v>146</v>
      </c>
      <c r="AU118" s="239" t="s">
        <v>84</v>
      </c>
      <c r="AV118" s="13" t="s">
        <v>84</v>
      </c>
      <c r="AW118" s="13" t="s">
        <v>33</v>
      </c>
      <c r="AX118" s="13" t="s">
        <v>81</v>
      </c>
      <c r="AY118" s="239" t="s">
        <v>134</v>
      </c>
    </row>
    <row r="119" s="2" customFormat="1" ht="16.5" customHeight="1">
      <c r="A119" s="39"/>
      <c r="B119" s="40"/>
      <c r="C119" s="208" t="s">
        <v>163</v>
      </c>
      <c r="D119" s="208" t="s">
        <v>136</v>
      </c>
      <c r="E119" s="209" t="s">
        <v>468</v>
      </c>
      <c r="F119" s="210" t="s">
        <v>469</v>
      </c>
      <c r="G119" s="211" t="s">
        <v>139</v>
      </c>
      <c r="H119" s="212">
        <v>101.99500000000001</v>
      </c>
      <c r="I119" s="213"/>
      <c r="J119" s="214">
        <f>ROUND(I119*H119,2)</f>
        <v>0</v>
      </c>
      <c r="K119" s="215"/>
      <c r="L119" s="45"/>
      <c r="M119" s="216" t="s">
        <v>19</v>
      </c>
      <c r="N119" s="217" t="s">
        <v>44</v>
      </c>
      <c r="O119" s="85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0" t="s">
        <v>158</v>
      </c>
      <c r="AT119" s="220" t="s">
        <v>136</v>
      </c>
      <c r="AU119" s="220" t="s">
        <v>84</v>
      </c>
      <c r="AY119" s="18" t="s">
        <v>134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8" t="s">
        <v>81</v>
      </c>
      <c r="BK119" s="221">
        <f>ROUND(I119*H119,2)</f>
        <v>0</v>
      </c>
      <c r="BL119" s="18" t="s">
        <v>158</v>
      </c>
      <c r="BM119" s="220" t="s">
        <v>470</v>
      </c>
    </row>
    <row r="120" s="2" customFormat="1">
      <c r="A120" s="39"/>
      <c r="B120" s="40"/>
      <c r="C120" s="41"/>
      <c r="D120" s="222" t="s">
        <v>142</v>
      </c>
      <c r="E120" s="41"/>
      <c r="F120" s="223" t="s">
        <v>471</v>
      </c>
      <c r="G120" s="41"/>
      <c r="H120" s="41"/>
      <c r="I120" s="224"/>
      <c r="J120" s="41"/>
      <c r="K120" s="41"/>
      <c r="L120" s="45"/>
      <c r="M120" s="225"/>
      <c r="N120" s="226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142</v>
      </c>
      <c r="AU120" s="18" t="s">
        <v>84</v>
      </c>
    </row>
    <row r="121" s="2" customFormat="1">
      <c r="A121" s="39"/>
      <c r="B121" s="40"/>
      <c r="C121" s="41"/>
      <c r="D121" s="227" t="s">
        <v>144</v>
      </c>
      <c r="E121" s="41"/>
      <c r="F121" s="228" t="s">
        <v>472</v>
      </c>
      <c r="G121" s="41"/>
      <c r="H121" s="41"/>
      <c r="I121" s="224"/>
      <c r="J121" s="41"/>
      <c r="K121" s="41"/>
      <c r="L121" s="45"/>
      <c r="M121" s="225"/>
      <c r="N121" s="226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144</v>
      </c>
      <c r="AU121" s="18" t="s">
        <v>84</v>
      </c>
    </row>
    <row r="122" s="13" customFormat="1">
      <c r="A122" s="13"/>
      <c r="B122" s="229"/>
      <c r="C122" s="230"/>
      <c r="D122" s="222" t="s">
        <v>146</v>
      </c>
      <c r="E122" s="231" t="s">
        <v>19</v>
      </c>
      <c r="F122" s="232" t="s">
        <v>473</v>
      </c>
      <c r="G122" s="230"/>
      <c r="H122" s="233">
        <v>17.594999999999999</v>
      </c>
      <c r="I122" s="234"/>
      <c r="J122" s="230"/>
      <c r="K122" s="230"/>
      <c r="L122" s="235"/>
      <c r="M122" s="236"/>
      <c r="N122" s="237"/>
      <c r="O122" s="237"/>
      <c r="P122" s="237"/>
      <c r="Q122" s="237"/>
      <c r="R122" s="237"/>
      <c r="S122" s="237"/>
      <c r="T122" s="23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9" t="s">
        <v>146</v>
      </c>
      <c r="AU122" s="239" t="s">
        <v>84</v>
      </c>
      <c r="AV122" s="13" t="s">
        <v>84</v>
      </c>
      <c r="AW122" s="13" t="s">
        <v>33</v>
      </c>
      <c r="AX122" s="13" t="s">
        <v>73</v>
      </c>
      <c r="AY122" s="239" t="s">
        <v>134</v>
      </c>
    </row>
    <row r="123" s="13" customFormat="1">
      <c r="A123" s="13"/>
      <c r="B123" s="229"/>
      <c r="C123" s="230"/>
      <c r="D123" s="222" t="s">
        <v>146</v>
      </c>
      <c r="E123" s="231" t="s">
        <v>19</v>
      </c>
      <c r="F123" s="232" t="s">
        <v>474</v>
      </c>
      <c r="G123" s="230"/>
      <c r="H123" s="233">
        <v>45.200000000000003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9" t="s">
        <v>146</v>
      </c>
      <c r="AU123" s="239" t="s">
        <v>84</v>
      </c>
      <c r="AV123" s="13" t="s">
        <v>84</v>
      </c>
      <c r="AW123" s="13" t="s">
        <v>33</v>
      </c>
      <c r="AX123" s="13" t="s">
        <v>73</v>
      </c>
      <c r="AY123" s="239" t="s">
        <v>134</v>
      </c>
    </row>
    <row r="124" s="13" customFormat="1">
      <c r="A124" s="13"/>
      <c r="B124" s="229"/>
      <c r="C124" s="230"/>
      <c r="D124" s="222" t="s">
        <v>146</v>
      </c>
      <c r="E124" s="231" t="s">
        <v>19</v>
      </c>
      <c r="F124" s="232" t="s">
        <v>475</v>
      </c>
      <c r="G124" s="230"/>
      <c r="H124" s="233">
        <v>39.200000000000003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9" t="s">
        <v>146</v>
      </c>
      <c r="AU124" s="239" t="s">
        <v>84</v>
      </c>
      <c r="AV124" s="13" t="s">
        <v>84</v>
      </c>
      <c r="AW124" s="13" t="s">
        <v>33</v>
      </c>
      <c r="AX124" s="13" t="s">
        <v>73</v>
      </c>
      <c r="AY124" s="239" t="s">
        <v>134</v>
      </c>
    </row>
    <row r="125" s="15" customFormat="1">
      <c r="A125" s="15"/>
      <c r="B125" s="265"/>
      <c r="C125" s="266"/>
      <c r="D125" s="222" t="s">
        <v>146</v>
      </c>
      <c r="E125" s="267" t="s">
        <v>19</v>
      </c>
      <c r="F125" s="268" t="s">
        <v>476</v>
      </c>
      <c r="G125" s="266"/>
      <c r="H125" s="269">
        <v>101.99500000000001</v>
      </c>
      <c r="I125" s="270"/>
      <c r="J125" s="266"/>
      <c r="K125" s="266"/>
      <c r="L125" s="271"/>
      <c r="M125" s="272"/>
      <c r="N125" s="273"/>
      <c r="O125" s="273"/>
      <c r="P125" s="273"/>
      <c r="Q125" s="273"/>
      <c r="R125" s="273"/>
      <c r="S125" s="273"/>
      <c r="T125" s="274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75" t="s">
        <v>146</v>
      </c>
      <c r="AU125" s="275" t="s">
        <v>84</v>
      </c>
      <c r="AV125" s="15" t="s">
        <v>158</v>
      </c>
      <c r="AW125" s="15" t="s">
        <v>33</v>
      </c>
      <c r="AX125" s="15" t="s">
        <v>81</v>
      </c>
      <c r="AY125" s="275" t="s">
        <v>134</v>
      </c>
    </row>
    <row r="126" s="2" customFormat="1" ht="16.5" customHeight="1">
      <c r="A126" s="39"/>
      <c r="B126" s="40"/>
      <c r="C126" s="208" t="s">
        <v>213</v>
      </c>
      <c r="D126" s="208" t="s">
        <v>136</v>
      </c>
      <c r="E126" s="209" t="s">
        <v>477</v>
      </c>
      <c r="F126" s="210" t="s">
        <v>478</v>
      </c>
      <c r="G126" s="211" t="s">
        <v>139</v>
      </c>
      <c r="H126" s="212">
        <v>0.10000000000000001</v>
      </c>
      <c r="I126" s="213"/>
      <c r="J126" s="214">
        <f>ROUND(I126*H126,2)</f>
        <v>0</v>
      </c>
      <c r="K126" s="215"/>
      <c r="L126" s="45"/>
      <c r="M126" s="216" t="s">
        <v>19</v>
      </c>
      <c r="N126" s="217" t="s">
        <v>44</v>
      </c>
      <c r="O126" s="85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0" t="s">
        <v>158</v>
      </c>
      <c r="AT126" s="220" t="s">
        <v>136</v>
      </c>
      <c r="AU126" s="220" t="s">
        <v>84</v>
      </c>
      <c r="AY126" s="18" t="s">
        <v>134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8" t="s">
        <v>81</v>
      </c>
      <c r="BK126" s="221">
        <f>ROUND(I126*H126,2)</f>
        <v>0</v>
      </c>
      <c r="BL126" s="18" t="s">
        <v>158</v>
      </c>
      <c r="BM126" s="220" t="s">
        <v>479</v>
      </c>
    </row>
    <row r="127" s="2" customFormat="1">
      <c r="A127" s="39"/>
      <c r="B127" s="40"/>
      <c r="C127" s="41"/>
      <c r="D127" s="222" t="s">
        <v>142</v>
      </c>
      <c r="E127" s="41"/>
      <c r="F127" s="223" t="s">
        <v>480</v>
      </c>
      <c r="G127" s="41"/>
      <c r="H127" s="41"/>
      <c r="I127" s="224"/>
      <c r="J127" s="41"/>
      <c r="K127" s="41"/>
      <c r="L127" s="45"/>
      <c r="M127" s="225"/>
      <c r="N127" s="226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142</v>
      </c>
      <c r="AU127" s="18" t="s">
        <v>84</v>
      </c>
    </row>
    <row r="128" s="2" customFormat="1">
      <c r="A128" s="39"/>
      <c r="B128" s="40"/>
      <c r="C128" s="41"/>
      <c r="D128" s="227" t="s">
        <v>144</v>
      </c>
      <c r="E128" s="41"/>
      <c r="F128" s="228" t="s">
        <v>481</v>
      </c>
      <c r="G128" s="41"/>
      <c r="H128" s="41"/>
      <c r="I128" s="224"/>
      <c r="J128" s="41"/>
      <c r="K128" s="41"/>
      <c r="L128" s="45"/>
      <c r="M128" s="225"/>
      <c r="N128" s="226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144</v>
      </c>
      <c r="AU128" s="18" t="s">
        <v>84</v>
      </c>
    </row>
    <row r="129" s="2" customFormat="1">
      <c r="A129" s="39"/>
      <c r="B129" s="40"/>
      <c r="C129" s="41"/>
      <c r="D129" s="222" t="s">
        <v>172</v>
      </c>
      <c r="E129" s="41"/>
      <c r="F129" s="240" t="s">
        <v>482</v>
      </c>
      <c r="G129" s="41"/>
      <c r="H129" s="41"/>
      <c r="I129" s="224"/>
      <c r="J129" s="41"/>
      <c r="K129" s="41"/>
      <c r="L129" s="45"/>
      <c r="M129" s="225"/>
      <c r="N129" s="226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172</v>
      </c>
      <c r="AU129" s="18" t="s">
        <v>84</v>
      </c>
    </row>
    <row r="130" s="13" customFormat="1">
      <c r="A130" s="13"/>
      <c r="B130" s="229"/>
      <c r="C130" s="230"/>
      <c r="D130" s="222" t="s">
        <v>146</v>
      </c>
      <c r="E130" s="231" t="s">
        <v>19</v>
      </c>
      <c r="F130" s="232" t="s">
        <v>483</v>
      </c>
      <c r="G130" s="230"/>
      <c r="H130" s="233">
        <v>0.10000000000000001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9" t="s">
        <v>146</v>
      </c>
      <c r="AU130" s="239" t="s">
        <v>84</v>
      </c>
      <c r="AV130" s="13" t="s">
        <v>84</v>
      </c>
      <c r="AW130" s="13" t="s">
        <v>33</v>
      </c>
      <c r="AX130" s="13" t="s">
        <v>81</v>
      </c>
      <c r="AY130" s="239" t="s">
        <v>134</v>
      </c>
    </row>
    <row r="131" s="2" customFormat="1" ht="21.75" customHeight="1">
      <c r="A131" s="39"/>
      <c r="B131" s="40"/>
      <c r="C131" s="208" t="s">
        <v>217</v>
      </c>
      <c r="D131" s="208" t="s">
        <v>136</v>
      </c>
      <c r="E131" s="209" t="s">
        <v>484</v>
      </c>
      <c r="F131" s="210" t="s">
        <v>485</v>
      </c>
      <c r="G131" s="211" t="s">
        <v>139</v>
      </c>
      <c r="H131" s="212">
        <v>142</v>
      </c>
      <c r="I131" s="213"/>
      <c r="J131" s="214">
        <f>ROUND(I131*H131,2)</f>
        <v>0</v>
      </c>
      <c r="K131" s="215"/>
      <c r="L131" s="45"/>
      <c r="M131" s="216" t="s">
        <v>19</v>
      </c>
      <c r="N131" s="217" t="s">
        <v>44</v>
      </c>
      <c r="O131" s="85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0" t="s">
        <v>158</v>
      </c>
      <c r="AT131" s="220" t="s">
        <v>136</v>
      </c>
      <c r="AU131" s="220" t="s">
        <v>84</v>
      </c>
      <c r="AY131" s="18" t="s">
        <v>134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8" t="s">
        <v>81</v>
      </c>
      <c r="BK131" s="221">
        <f>ROUND(I131*H131,2)</f>
        <v>0</v>
      </c>
      <c r="BL131" s="18" t="s">
        <v>158</v>
      </c>
      <c r="BM131" s="220" t="s">
        <v>486</v>
      </c>
    </row>
    <row r="132" s="2" customFormat="1">
      <c r="A132" s="39"/>
      <c r="B132" s="40"/>
      <c r="C132" s="41"/>
      <c r="D132" s="222" t="s">
        <v>142</v>
      </c>
      <c r="E132" s="41"/>
      <c r="F132" s="223" t="s">
        <v>487</v>
      </c>
      <c r="G132" s="41"/>
      <c r="H132" s="41"/>
      <c r="I132" s="224"/>
      <c r="J132" s="41"/>
      <c r="K132" s="41"/>
      <c r="L132" s="45"/>
      <c r="M132" s="225"/>
      <c r="N132" s="226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142</v>
      </c>
      <c r="AU132" s="18" t="s">
        <v>84</v>
      </c>
    </row>
    <row r="133" s="2" customFormat="1">
      <c r="A133" s="39"/>
      <c r="B133" s="40"/>
      <c r="C133" s="41"/>
      <c r="D133" s="227" t="s">
        <v>144</v>
      </c>
      <c r="E133" s="41"/>
      <c r="F133" s="228" t="s">
        <v>488</v>
      </c>
      <c r="G133" s="41"/>
      <c r="H133" s="41"/>
      <c r="I133" s="224"/>
      <c r="J133" s="41"/>
      <c r="K133" s="41"/>
      <c r="L133" s="45"/>
      <c r="M133" s="225"/>
      <c r="N133" s="226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144</v>
      </c>
      <c r="AU133" s="18" t="s">
        <v>84</v>
      </c>
    </row>
    <row r="134" s="13" customFormat="1">
      <c r="A134" s="13"/>
      <c r="B134" s="229"/>
      <c r="C134" s="230"/>
      <c r="D134" s="222" t="s">
        <v>146</v>
      </c>
      <c r="E134" s="231" t="s">
        <v>19</v>
      </c>
      <c r="F134" s="232" t="s">
        <v>489</v>
      </c>
      <c r="G134" s="230"/>
      <c r="H134" s="233">
        <v>142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9" t="s">
        <v>146</v>
      </c>
      <c r="AU134" s="239" t="s">
        <v>84</v>
      </c>
      <c r="AV134" s="13" t="s">
        <v>84</v>
      </c>
      <c r="AW134" s="13" t="s">
        <v>33</v>
      </c>
      <c r="AX134" s="13" t="s">
        <v>81</v>
      </c>
      <c r="AY134" s="239" t="s">
        <v>134</v>
      </c>
    </row>
    <row r="135" s="2" customFormat="1" ht="24.15" customHeight="1">
      <c r="A135" s="39"/>
      <c r="B135" s="40"/>
      <c r="C135" s="208" t="s">
        <v>226</v>
      </c>
      <c r="D135" s="208" t="s">
        <v>136</v>
      </c>
      <c r="E135" s="209" t="s">
        <v>490</v>
      </c>
      <c r="F135" s="210" t="s">
        <v>491</v>
      </c>
      <c r="G135" s="211" t="s">
        <v>139</v>
      </c>
      <c r="H135" s="212">
        <v>1136</v>
      </c>
      <c r="I135" s="213"/>
      <c r="J135" s="214">
        <f>ROUND(I135*H135,2)</f>
        <v>0</v>
      </c>
      <c r="K135" s="215"/>
      <c r="L135" s="45"/>
      <c r="M135" s="216" t="s">
        <v>19</v>
      </c>
      <c r="N135" s="217" t="s">
        <v>44</v>
      </c>
      <c r="O135" s="85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0" t="s">
        <v>158</v>
      </c>
      <c r="AT135" s="220" t="s">
        <v>136</v>
      </c>
      <c r="AU135" s="220" t="s">
        <v>84</v>
      </c>
      <c r="AY135" s="18" t="s">
        <v>134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8" t="s">
        <v>81</v>
      </c>
      <c r="BK135" s="221">
        <f>ROUND(I135*H135,2)</f>
        <v>0</v>
      </c>
      <c r="BL135" s="18" t="s">
        <v>158</v>
      </c>
      <c r="BM135" s="220" t="s">
        <v>492</v>
      </c>
    </row>
    <row r="136" s="2" customFormat="1">
      <c r="A136" s="39"/>
      <c r="B136" s="40"/>
      <c r="C136" s="41"/>
      <c r="D136" s="222" t="s">
        <v>142</v>
      </c>
      <c r="E136" s="41"/>
      <c r="F136" s="223" t="s">
        <v>493</v>
      </c>
      <c r="G136" s="41"/>
      <c r="H136" s="41"/>
      <c r="I136" s="224"/>
      <c r="J136" s="41"/>
      <c r="K136" s="41"/>
      <c r="L136" s="45"/>
      <c r="M136" s="225"/>
      <c r="N136" s="226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142</v>
      </c>
      <c r="AU136" s="18" t="s">
        <v>84</v>
      </c>
    </row>
    <row r="137" s="2" customFormat="1">
      <c r="A137" s="39"/>
      <c r="B137" s="40"/>
      <c r="C137" s="41"/>
      <c r="D137" s="227" t="s">
        <v>144</v>
      </c>
      <c r="E137" s="41"/>
      <c r="F137" s="228" t="s">
        <v>494</v>
      </c>
      <c r="G137" s="41"/>
      <c r="H137" s="41"/>
      <c r="I137" s="224"/>
      <c r="J137" s="41"/>
      <c r="K137" s="41"/>
      <c r="L137" s="45"/>
      <c r="M137" s="225"/>
      <c r="N137" s="226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144</v>
      </c>
      <c r="AU137" s="18" t="s">
        <v>84</v>
      </c>
    </row>
    <row r="138" s="13" customFormat="1">
      <c r="A138" s="13"/>
      <c r="B138" s="229"/>
      <c r="C138" s="230"/>
      <c r="D138" s="222" t="s">
        <v>146</v>
      </c>
      <c r="E138" s="231" t="s">
        <v>19</v>
      </c>
      <c r="F138" s="232" t="s">
        <v>495</v>
      </c>
      <c r="G138" s="230"/>
      <c r="H138" s="233">
        <v>1136</v>
      </c>
      <c r="I138" s="234"/>
      <c r="J138" s="230"/>
      <c r="K138" s="230"/>
      <c r="L138" s="235"/>
      <c r="M138" s="236"/>
      <c r="N138" s="237"/>
      <c r="O138" s="237"/>
      <c r="P138" s="237"/>
      <c r="Q138" s="237"/>
      <c r="R138" s="237"/>
      <c r="S138" s="237"/>
      <c r="T138" s="23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9" t="s">
        <v>146</v>
      </c>
      <c r="AU138" s="239" t="s">
        <v>84</v>
      </c>
      <c r="AV138" s="13" t="s">
        <v>84</v>
      </c>
      <c r="AW138" s="13" t="s">
        <v>33</v>
      </c>
      <c r="AX138" s="13" t="s">
        <v>81</v>
      </c>
      <c r="AY138" s="239" t="s">
        <v>134</v>
      </c>
    </row>
    <row r="139" s="2" customFormat="1" ht="16.5" customHeight="1">
      <c r="A139" s="39"/>
      <c r="B139" s="40"/>
      <c r="C139" s="208" t="s">
        <v>233</v>
      </c>
      <c r="D139" s="208" t="s">
        <v>136</v>
      </c>
      <c r="E139" s="209" t="s">
        <v>155</v>
      </c>
      <c r="F139" s="210" t="s">
        <v>156</v>
      </c>
      <c r="G139" s="211" t="s">
        <v>157</v>
      </c>
      <c r="H139" s="212">
        <v>284</v>
      </c>
      <c r="I139" s="213"/>
      <c r="J139" s="214">
        <f>ROUND(I139*H139,2)</f>
        <v>0</v>
      </c>
      <c r="K139" s="215"/>
      <c r="L139" s="45"/>
      <c r="M139" s="216" t="s">
        <v>19</v>
      </c>
      <c r="N139" s="217" t="s">
        <v>44</v>
      </c>
      <c r="O139" s="85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0" t="s">
        <v>158</v>
      </c>
      <c r="AT139" s="220" t="s">
        <v>136</v>
      </c>
      <c r="AU139" s="220" t="s">
        <v>84</v>
      </c>
      <c r="AY139" s="18" t="s">
        <v>134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8" t="s">
        <v>81</v>
      </c>
      <c r="BK139" s="221">
        <f>ROUND(I139*H139,2)</f>
        <v>0</v>
      </c>
      <c r="BL139" s="18" t="s">
        <v>158</v>
      </c>
      <c r="BM139" s="220" t="s">
        <v>496</v>
      </c>
    </row>
    <row r="140" s="2" customFormat="1">
      <c r="A140" s="39"/>
      <c r="B140" s="40"/>
      <c r="C140" s="41"/>
      <c r="D140" s="222" t="s">
        <v>142</v>
      </c>
      <c r="E140" s="41"/>
      <c r="F140" s="223" t="s">
        <v>160</v>
      </c>
      <c r="G140" s="41"/>
      <c r="H140" s="41"/>
      <c r="I140" s="224"/>
      <c r="J140" s="41"/>
      <c r="K140" s="41"/>
      <c r="L140" s="45"/>
      <c r="M140" s="225"/>
      <c r="N140" s="226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142</v>
      </c>
      <c r="AU140" s="18" t="s">
        <v>84</v>
      </c>
    </row>
    <row r="141" s="2" customFormat="1">
      <c r="A141" s="39"/>
      <c r="B141" s="40"/>
      <c r="C141" s="41"/>
      <c r="D141" s="227" t="s">
        <v>144</v>
      </c>
      <c r="E141" s="41"/>
      <c r="F141" s="228" t="s">
        <v>161</v>
      </c>
      <c r="G141" s="41"/>
      <c r="H141" s="41"/>
      <c r="I141" s="224"/>
      <c r="J141" s="41"/>
      <c r="K141" s="41"/>
      <c r="L141" s="45"/>
      <c r="M141" s="225"/>
      <c r="N141" s="226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144</v>
      </c>
      <c r="AU141" s="18" t="s">
        <v>84</v>
      </c>
    </row>
    <row r="142" s="13" customFormat="1">
      <c r="A142" s="13"/>
      <c r="B142" s="229"/>
      <c r="C142" s="230"/>
      <c r="D142" s="222" t="s">
        <v>146</v>
      </c>
      <c r="E142" s="231" t="s">
        <v>19</v>
      </c>
      <c r="F142" s="232" t="s">
        <v>497</v>
      </c>
      <c r="G142" s="230"/>
      <c r="H142" s="233">
        <v>284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9" t="s">
        <v>146</v>
      </c>
      <c r="AU142" s="239" t="s">
        <v>84</v>
      </c>
      <c r="AV142" s="13" t="s">
        <v>84</v>
      </c>
      <c r="AW142" s="13" t="s">
        <v>33</v>
      </c>
      <c r="AX142" s="13" t="s">
        <v>81</v>
      </c>
      <c r="AY142" s="239" t="s">
        <v>134</v>
      </c>
    </row>
    <row r="143" s="2" customFormat="1" ht="16.5" customHeight="1">
      <c r="A143" s="39"/>
      <c r="B143" s="40"/>
      <c r="C143" s="208" t="s">
        <v>239</v>
      </c>
      <c r="D143" s="208" t="s">
        <v>136</v>
      </c>
      <c r="E143" s="209" t="s">
        <v>498</v>
      </c>
      <c r="F143" s="210" t="s">
        <v>499</v>
      </c>
      <c r="G143" s="211" t="s">
        <v>428</v>
      </c>
      <c r="H143" s="212">
        <v>200.40000000000001</v>
      </c>
      <c r="I143" s="213"/>
      <c r="J143" s="214">
        <f>ROUND(I143*H143,2)</f>
        <v>0</v>
      </c>
      <c r="K143" s="215"/>
      <c r="L143" s="45"/>
      <c r="M143" s="216" t="s">
        <v>19</v>
      </c>
      <c r="N143" s="217" t="s">
        <v>44</v>
      </c>
      <c r="O143" s="85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0" t="s">
        <v>158</v>
      </c>
      <c r="AT143" s="220" t="s">
        <v>136</v>
      </c>
      <c r="AU143" s="220" t="s">
        <v>84</v>
      </c>
      <c r="AY143" s="18" t="s">
        <v>134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18" t="s">
        <v>81</v>
      </c>
      <c r="BK143" s="221">
        <f>ROUND(I143*H143,2)</f>
        <v>0</v>
      </c>
      <c r="BL143" s="18" t="s">
        <v>158</v>
      </c>
      <c r="BM143" s="220" t="s">
        <v>500</v>
      </c>
    </row>
    <row r="144" s="2" customFormat="1">
      <c r="A144" s="39"/>
      <c r="B144" s="40"/>
      <c r="C144" s="41"/>
      <c r="D144" s="222" t="s">
        <v>142</v>
      </c>
      <c r="E144" s="41"/>
      <c r="F144" s="223" t="s">
        <v>501</v>
      </c>
      <c r="G144" s="41"/>
      <c r="H144" s="41"/>
      <c r="I144" s="224"/>
      <c r="J144" s="41"/>
      <c r="K144" s="41"/>
      <c r="L144" s="45"/>
      <c r="M144" s="225"/>
      <c r="N144" s="226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142</v>
      </c>
      <c r="AU144" s="18" t="s">
        <v>84</v>
      </c>
    </row>
    <row r="145" s="2" customFormat="1">
      <c r="A145" s="39"/>
      <c r="B145" s="40"/>
      <c r="C145" s="41"/>
      <c r="D145" s="227" t="s">
        <v>144</v>
      </c>
      <c r="E145" s="41"/>
      <c r="F145" s="228" t="s">
        <v>502</v>
      </c>
      <c r="G145" s="41"/>
      <c r="H145" s="41"/>
      <c r="I145" s="224"/>
      <c r="J145" s="41"/>
      <c r="K145" s="41"/>
      <c r="L145" s="45"/>
      <c r="M145" s="225"/>
      <c r="N145" s="226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144</v>
      </c>
      <c r="AU145" s="18" t="s">
        <v>84</v>
      </c>
    </row>
    <row r="146" s="2" customFormat="1">
      <c r="A146" s="39"/>
      <c r="B146" s="40"/>
      <c r="C146" s="41"/>
      <c r="D146" s="222" t="s">
        <v>172</v>
      </c>
      <c r="E146" s="41"/>
      <c r="F146" s="240" t="s">
        <v>503</v>
      </c>
      <c r="G146" s="41"/>
      <c r="H146" s="41"/>
      <c r="I146" s="224"/>
      <c r="J146" s="41"/>
      <c r="K146" s="41"/>
      <c r="L146" s="45"/>
      <c r="M146" s="225"/>
      <c r="N146" s="226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172</v>
      </c>
      <c r="AU146" s="18" t="s">
        <v>84</v>
      </c>
    </row>
    <row r="147" s="13" customFormat="1">
      <c r="A147" s="13"/>
      <c r="B147" s="229"/>
      <c r="C147" s="230"/>
      <c r="D147" s="222" t="s">
        <v>146</v>
      </c>
      <c r="E147" s="231" t="s">
        <v>19</v>
      </c>
      <c r="F147" s="232" t="s">
        <v>504</v>
      </c>
      <c r="G147" s="230"/>
      <c r="H147" s="233">
        <v>200.40000000000001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9" t="s">
        <v>146</v>
      </c>
      <c r="AU147" s="239" t="s">
        <v>84</v>
      </c>
      <c r="AV147" s="13" t="s">
        <v>84</v>
      </c>
      <c r="AW147" s="13" t="s">
        <v>33</v>
      </c>
      <c r="AX147" s="13" t="s">
        <v>81</v>
      </c>
      <c r="AY147" s="239" t="s">
        <v>134</v>
      </c>
    </row>
    <row r="148" s="2" customFormat="1" ht="16.5" customHeight="1">
      <c r="A148" s="39"/>
      <c r="B148" s="40"/>
      <c r="C148" s="208" t="s">
        <v>8</v>
      </c>
      <c r="D148" s="208" t="s">
        <v>136</v>
      </c>
      <c r="E148" s="209" t="s">
        <v>505</v>
      </c>
      <c r="F148" s="210" t="s">
        <v>506</v>
      </c>
      <c r="G148" s="211" t="s">
        <v>139</v>
      </c>
      <c r="H148" s="212">
        <v>40.079999999999998</v>
      </c>
      <c r="I148" s="213"/>
      <c r="J148" s="214">
        <f>ROUND(I148*H148,2)</f>
        <v>0</v>
      </c>
      <c r="K148" s="215"/>
      <c r="L148" s="45"/>
      <c r="M148" s="216" t="s">
        <v>19</v>
      </c>
      <c r="N148" s="217" t="s">
        <v>44</v>
      </c>
      <c r="O148" s="85"/>
      <c r="P148" s="218">
        <f>O148*H148</f>
        <v>0</v>
      </c>
      <c r="Q148" s="218">
        <v>0</v>
      </c>
      <c r="R148" s="218">
        <f>Q148*H148</f>
        <v>0</v>
      </c>
      <c r="S148" s="218">
        <v>0</v>
      </c>
      <c r="T148" s="21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0" t="s">
        <v>158</v>
      </c>
      <c r="AT148" s="220" t="s">
        <v>136</v>
      </c>
      <c r="AU148" s="220" t="s">
        <v>84</v>
      </c>
      <c r="AY148" s="18" t="s">
        <v>134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18" t="s">
        <v>81</v>
      </c>
      <c r="BK148" s="221">
        <f>ROUND(I148*H148,2)</f>
        <v>0</v>
      </c>
      <c r="BL148" s="18" t="s">
        <v>158</v>
      </c>
      <c r="BM148" s="220" t="s">
        <v>507</v>
      </c>
    </row>
    <row r="149" s="2" customFormat="1">
      <c r="A149" s="39"/>
      <c r="B149" s="40"/>
      <c r="C149" s="41"/>
      <c r="D149" s="222" t="s">
        <v>142</v>
      </c>
      <c r="E149" s="41"/>
      <c r="F149" s="223" t="s">
        <v>508</v>
      </c>
      <c r="G149" s="41"/>
      <c r="H149" s="41"/>
      <c r="I149" s="224"/>
      <c r="J149" s="41"/>
      <c r="K149" s="41"/>
      <c r="L149" s="45"/>
      <c r="M149" s="225"/>
      <c r="N149" s="226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142</v>
      </c>
      <c r="AU149" s="18" t="s">
        <v>84</v>
      </c>
    </row>
    <row r="150" s="2" customFormat="1">
      <c r="A150" s="39"/>
      <c r="B150" s="40"/>
      <c r="C150" s="41"/>
      <c r="D150" s="227" t="s">
        <v>144</v>
      </c>
      <c r="E150" s="41"/>
      <c r="F150" s="228" t="s">
        <v>509</v>
      </c>
      <c r="G150" s="41"/>
      <c r="H150" s="41"/>
      <c r="I150" s="224"/>
      <c r="J150" s="41"/>
      <c r="K150" s="41"/>
      <c r="L150" s="45"/>
      <c r="M150" s="225"/>
      <c r="N150" s="226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144</v>
      </c>
      <c r="AU150" s="18" t="s">
        <v>84</v>
      </c>
    </row>
    <row r="151" s="13" customFormat="1">
      <c r="A151" s="13"/>
      <c r="B151" s="229"/>
      <c r="C151" s="230"/>
      <c r="D151" s="222" t="s">
        <v>146</v>
      </c>
      <c r="E151" s="231" t="s">
        <v>19</v>
      </c>
      <c r="F151" s="232" t="s">
        <v>510</v>
      </c>
      <c r="G151" s="230"/>
      <c r="H151" s="233">
        <v>40.079999999999998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146</v>
      </c>
      <c r="AU151" s="239" t="s">
        <v>84</v>
      </c>
      <c r="AV151" s="13" t="s">
        <v>84</v>
      </c>
      <c r="AW151" s="13" t="s">
        <v>33</v>
      </c>
      <c r="AX151" s="13" t="s">
        <v>81</v>
      </c>
      <c r="AY151" s="239" t="s">
        <v>134</v>
      </c>
    </row>
    <row r="152" s="2" customFormat="1" ht="16.5" customHeight="1">
      <c r="A152" s="39"/>
      <c r="B152" s="40"/>
      <c r="C152" s="208" t="s">
        <v>194</v>
      </c>
      <c r="D152" s="208" t="s">
        <v>136</v>
      </c>
      <c r="E152" s="209" t="s">
        <v>511</v>
      </c>
      <c r="F152" s="210" t="s">
        <v>512</v>
      </c>
      <c r="G152" s="211" t="s">
        <v>428</v>
      </c>
      <c r="H152" s="212">
        <v>87</v>
      </c>
      <c r="I152" s="213"/>
      <c r="J152" s="214">
        <f>ROUND(I152*H152,2)</f>
        <v>0</v>
      </c>
      <c r="K152" s="215"/>
      <c r="L152" s="45"/>
      <c r="M152" s="216" t="s">
        <v>19</v>
      </c>
      <c r="N152" s="217" t="s">
        <v>44</v>
      </c>
      <c r="O152" s="85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0" t="s">
        <v>158</v>
      </c>
      <c r="AT152" s="220" t="s">
        <v>136</v>
      </c>
      <c r="AU152" s="220" t="s">
        <v>84</v>
      </c>
      <c r="AY152" s="18" t="s">
        <v>134</v>
      </c>
      <c r="BE152" s="221">
        <f>IF(N152="základní",J152,0)</f>
        <v>0</v>
      </c>
      <c r="BF152" s="221">
        <f>IF(N152="snížená",J152,0)</f>
        <v>0</v>
      </c>
      <c r="BG152" s="221">
        <f>IF(N152="zákl. přenesená",J152,0)</f>
        <v>0</v>
      </c>
      <c r="BH152" s="221">
        <f>IF(N152="sníž. přenesená",J152,0)</f>
        <v>0</v>
      </c>
      <c r="BI152" s="221">
        <f>IF(N152="nulová",J152,0)</f>
        <v>0</v>
      </c>
      <c r="BJ152" s="18" t="s">
        <v>81</v>
      </c>
      <c r="BK152" s="221">
        <f>ROUND(I152*H152,2)</f>
        <v>0</v>
      </c>
      <c r="BL152" s="18" t="s">
        <v>158</v>
      </c>
      <c r="BM152" s="220" t="s">
        <v>513</v>
      </c>
    </row>
    <row r="153" s="2" customFormat="1">
      <c r="A153" s="39"/>
      <c r="B153" s="40"/>
      <c r="C153" s="41"/>
      <c r="D153" s="222" t="s">
        <v>142</v>
      </c>
      <c r="E153" s="41"/>
      <c r="F153" s="223" t="s">
        <v>514</v>
      </c>
      <c r="G153" s="41"/>
      <c r="H153" s="41"/>
      <c r="I153" s="224"/>
      <c r="J153" s="41"/>
      <c r="K153" s="41"/>
      <c r="L153" s="45"/>
      <c r="M153" s="225"/>
      <c r="N153" s="226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142</v>
      </c>
      <c r="AU153" s="18" t="s">
        <v>84</v>
      </c>
    </row>
    <row r="154" s="2" customFormat="1">
      <c r="A154" s="39"/>
      <c r="B154" s="40"/>
      <c r="C154" s="41"/>
      <c r="D154" s="227" t="s">
        <v>144</v>
      </c>
      <c r="E154" s="41"/>
      <c r="F154" s="228" t="s">
        <v>515</v>
      </c>
      <c r="G154" s="41"/>
      <c r="H154" s="41"/>
      <c r="I154" s="224"/>
      <c r="J154" s="41"/>
      <c r="K154" s="41"/>
      <c r="L154" s="45"/>
      <c r="M154" s="225"/>
      <c r="N154" s="226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144</v>
      </c>
      <c r="AU154" s="18" t="s">
        <v>84</v>
      </c>
    </row>
    <row r="155" s="13" customFormat="1">
      <c r="A155" s="13"/>
      <c r="B155" s="229"/>
      <c r="C155" s="230"/>
      <c r="D155" s="222" t="s">
        <v>146</v>
      </c>
      <c r="E155" s="231" t="s">
        <v>19</v>
      </c>
      <c r="F155" s="232" t="s">
        <v>516</v>
      </c>
      <c r="G155" s="230"/>
      <c r="H155" s="233">
        <v>87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146</v>
      </c>
      <c r="AU155" s="239" t="s">
        <v>84</v>
      </c>
      <c r="AV155" s="13" t="s">
        <v>84</v>
      </c>
      <c r="AW155" s="13" t="s">
        <v>33</v>
      </c>
      <c r="AX155" s="13" t="s">
        <v>81</v>
      </c>
      <c r="AY155" s="239" t="s">
        <v>134</v>
      </c>
    </row>
    <row r="156" s="2" customFormat="1" ht="16.5" customHeight="1">
      <c r="A156" s="39"/>
      <c r="B156" s="40"/>
      <c r="C156" s="241" t="s">
        <v>252</v>
      </c>
      <c r="D156" s="241" t="s">
        <v>200</v>
      </c>
      <c r="E156" s="242" t="s">
        <v>517</v>
      </c>
      <c r="F156" s="243" t="s">
        <v>518</v>
      </c>
      <c r="G156" s="244" t="s">
        <v>157</v>
      </c>
      <c r="H156" s="245">
        <v>26.100000000000001</v>
      </c>
      <c r="I156" s="246"/>
      <c r="J156" s="247">
        <f>ROUND(I156*H156,2)</f>
        <v>0</v>
      </c>
      <c r="K156" s="248"/>
      <c r="L156" s="249"/>
      <c r="M156" s="250" t="s">
        <v>19</v>
      </c>
      <c r="N156" s="251" t="s">
        <v>44</v>
      </c>
      <c r="O156" s="85"/>
      <c r="P156" s="218">
        <f>O156*H156</f>
        <v>0</v>
      </c>
      <c r="Q156" s="218">
        <v>1</v>
      </c>
      <c r="R156" s="218">
        <f>Q156*H156</f>
        <v>26.100000000000001</v>
      </c>
      <c r="S156" s="218">
        <v>0</v>
      </c>
      <c r="T156" s="21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0" t="s">
        <v>199</v>
      </c>
      <c r="AT156" s="220" t="s">
        <v>200</v>
      </c>
      <c r="AU156" s="220" t="s">
        <v>84</v>
      </c>
      <c r="AY156" s="18" t="s">
        <v>134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18" t="s">
        <v>81</v>
      </c>
      <c r="BK156" s="221">
        <f>ROUND(I156*H156,2)</f>
        <v>0</v>
      </c>
      <c r="BL156" s="18" t="s">
        <v>158</v>
      </c>
      <c r="BM156" s="220" t="s">
        <v>519</v>
      </c>
    </row>
    <row r="157" s="2" customFormat="1">
      <c r="A157" s="39"/>
      <c r="B157" s="40"/>
      <c r="C157" s="41"/>
      <c r="D157" s="222" t="s">
        <v>142</v>
      </c>
      <c r="E157" s="41"/>
      <c r="F157" s="223" t="s">
        <v>518</v>
      </c>
      <c r="G157" s="41"/>
      <c r="H157" s="41"/>
      <c r="I157" s="224"/>
      <c r="J157" s="41"/>
      <c r="K157" s="41"/>
      <c r="L157" s="45"/>
      <c r="M157" s="225"/>
      <c r="N157" s="226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142</v>
      </c>
      <c r="AU157" s="18" t="s">
        <v>84</v>
      </c>
    </row>
    <row r="158" s="2" customFormat="1">
      <c r="A158" s="39"/>
      <c r="B158" s="40"/>
      <c r="C158" s="41"/>
      <c r="D158" s="222" t="s">
        <v>172</v>
      </c>
      <c r="E158" s="41"/>
      <c r="F158" s="240" t="s">
        <v>520</v>
      </c>
      <c r="G158" s="41"/>
      <c r="H158" s="41"/>
      <c r="I158" s="224"/>
      <c r="J158" s="41"/>
      <c r="K158" s="41"/>
      <c r="L158" s="45"/>
      <c r="M158" s="225"/>
      <c r="N158" s="226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172</v>
      </c>
      <c r="AU158" s="18" t="s">
        <v>84</v>
      </c>
    </row>
    <row r="159" s="13" customFormat="1">
      <c r="A159" s="13"/>
      <c r="B159" s="229"/>
      <c r="C159" s="230"/>
      <c r="D159" s="222" t="s">
        <v>146</v>
      </c>
      <c r="E159" s="230"/>
      <c r="F159" s="232" t="s">
        <v>521</v>
      </c>
      <c r="G159" s="230"/>
      <c r="H159" s="233">
        <v>26.100000000000001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9" t="s">
        <v>146</v>
      </c>
      <c r="AU159" s="239" t="s">
        <v>84</v>
      </c>
      <c r="AV159" s="13" t="s">
        <v>84</v>
      </c>
      <c r="AW159" s="13" t="s">
        <v>4</v>
      </c>
      <c r="AX159" s="13" t="s">
        <v>81</v>
      </c>
      <c r="AY159" s="239" t="s">
        <v>134</v>
      </c>
    </row>
    <row r="160" s="2" customFormat="1" ht="16.5" customHeight="1">
      <c r="A160" s="39"/>
      <c r="B160" s="40"/>
      <c r="C160" s="208" t="s">
        <v>260</v>
      </c>
      <c r="D160" s="208" t="s">
        <v>136</v>
      </c>
      <c r="E160" s="209" t="s">
        <v>522</v>
      </c>
      <c r="F160" s="210" t="s">
        <v>523</v>
      </c>
      <c r="G160" s="211" t="s">
        <v>428</v>
      </c>
      <c r="H160" s="212">
        <v>87</v>
      </c>
      <c r="I160" s="213"/>
      <c r="J160" s="214">
        <f>ROUND(I160*H160,2)</f>
        <v>0</v>
      </c>
      <c r="K160" s="215"/>
      <c r="L160" s="45"/>
      <c r="M160" s="216" t="s">
        <v>19</v>
      </c>
      <c r="N160" s="217" t="s">
        <v>44</v>
      </c>
      <c r="O160" s="85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0" t="s">
        <v>158</v>
      </c>
      <c r="AT160" s="220" t="s">
        <v>136</v>
      </c>
      <c r="AU160" s="220" t="s">
        <v>84</v>
      </c>
      <c r="AY160" s="18" t="s">
        <v>134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18" t="s">
        <v>81</v>
      </c>
      <c r="BK160" s="221">
        <f>ROUND(I160*H160,2)</f>
        <v>0</v>
      </c>
      <c r="BL160" s="18" t="s">
        <v>158</v>
      </c>
      <c r="BM160" s="220" t="s">
        <v>524</v>
      </c>
    </row>
    <row r="161" s="2" customFormat="1">
      <c r="A161" s="39"/>
      <c r="B161" s="40"/>
      <c r="C161" s="41"/>
      <c r="D161" s="222" t="s">
        <v>142</v>
      </c>
      <c r="E161" s="41"/>
      <c r="F161" s="223" t="s">
        <v>525</v>
      </c>
      <c r="G161" s="41"/>
      <c r="H161" s="41"/>
      <c r="I161" s="224"/>
      <c r="J161" s="41"/>
      <c r="K161" s="41"/>
      <c r="L161" s="45"/>
      <c r="M161" s="225"/>
      <c r="N161" s="226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142</v>
      </c>
      <c r="AU161" s="18" t="s">
        <v>84</v>
      </c>
    </row>
    <row r="162" s="2" customFormat="1">
      <c r="A162" s="39"/>
      <c r="B162" s="40"/>
      <c r="C162" s="41"/>
      <c r="D162" s="227" t="s">
        <v>144</v>
      </c>
      <c r="E162" s="41"/>
      <c r="F162" s="228" t="s">
        <v>526</v>
      </c>
      <c r="G162" s="41"/>
      <c r="H162" s="41"/>
      <c r="I162" s="224"/>
      <c r="J162" s="41"/>
      <c r="K162" s="41"/>
      <c r="L162" s="45"/>
      <c r="M162" s="225"/>
      <c r="N162" s="226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144</v>
      </c>
      <c r="AU162" s="18" t="s">
        <v>84</v>
      </c>
    </row>
    <row r="163" s="13" customFormat="1">
      <c r="A163" s="13"/>
      <c r="B163" s="229"/>
      <c r="C163" s="230"/>
      <c r="D163" s="222" t="s">
        <v>146</v>
      </c>
      <c r="E163" s="231" t="s">
        <v>19</v>
      </c>
      <c r="F163" s="232" t="s">
        <v>527</v>
      </c>
      <c r="G163" s="230"/>
      <c r="H163" s="233">
        <v>87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146</v>
      </c>
      <c r="AU163" s="239" t="s">
        <v>84</v>
      </c>
      <c r="AV163" s="13" t="s">
        <v>84</v>
      </c>
      <c r="AW163" s="13" t="s">
        <v>33</v>
      </c>
      <c r="AX163" s="13" t="s">
        <v>73</v>
      </c>
      <c r="AY163" s="239" t="s">
        <v>134</v>
      </c>
    </row>
    <row r="164" s="2" customFormat="1" ht="16.5" customHeight="1">
      <c r="A164" s="39"/>
      <c r="B164" s="40"/>
      <c r="C164" s="241" t="s">
        <v>266</v>
      </c>
      <c r="D164" s="241" t="s">
        <v>200</v>
      </c>
      <c r="E164" s="242" t="s">
        <v>528</v>
      </c>
      <c r="F164" s="243" t="s">
        <v>529</v>
      </c>
      <c r="G164" s="244" t="s">
        <v>530</v>
      </c>
      <c r="H164" s="245">
        <v>4.3499999999999996</v>
      </c>
      <c r="I164" s="246"/>
      <c r="J164" s="247">
        <f>ROUND(I164*H164,2)</f>
        <v>0</v>
      </c>
      <c r="K164" s="248"/>
      <c r="L164" s="249"/>
      <c r="M164" s="250" t="s">
        <v>19</v>
      </c>
      <c r="N164" s="251" t="s">
        <v>44</v>
      </c>
      <c r="O164" s="85"/>
      <c r="P164" s="218">
        <f>O164*H164</f>
        <v>0</v>
      </c>
      <c r="Q164" s="218">
        <v>0.001</v>
      </c>
      <c r="R164" s="218">
        <f>Q164*H164</f>
        <v>0.0043499999999999997</v>
      </c>
      <c r="S164" s="218">
        <v>0</v>
      </c>
      <c r="T164" s="21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0" t="s">
        <v>199</v>
      </c>
      <c r="AT164" s="220" t="s">
        <v>200</v>
      </c>
      <c r="AU164" s="220" t="s">
        <v>84</v>
      </c>
      <c r="AY164" s="18" t="s">
        <v>134</v>
      </c>
      <c r="BE164" s="221">
        <f>IF(N164="základní",J164,0)</f>
        <v>0</v>
      </c>
      <c r="BF164" s="221">
        <f>IF(N164="snížená",J164,0)</f>
        <v>0</v>
      </c>
      <c r="BG164" s="221">
        <f>IF(N164="zákl. přenesená",J164,0)</f>
        <v>0</v>
      </c>
      <c r="BH164" s="221">
        <f>IF(N164="sníž. přenesená",J164,0)</f>
        <v>0</v>
      </c>
      <c r="BI164" s="221">
        <f>IF(N164="nulová",J164,0)</f>
        <v>0</v>
      </c>
      <c r="BJ164" s="18" t="s">
        <v>81</v>
      </c>
      <c r="BK164" s="221">
        <f>ROUND(I164*H164,2)</f>
        <v>0</v>
      </c>
      <c r="BL164" s="18" t="s">
        <v>158</v>
      </c>
      <c r="BM164" s="220" t="s">
        <v>531</v>
      </c>
    </row>
    <row r="165" s="2" customFormat="1">
      <c r="A165" s="39"/>
      <c r="B165" s="40"/>
      <c r="C165" s="41"/>
      <c r="D165" s="222" t="s">
        <v>142</v>
      </c>
      <c r="E165" s="41"/>
      <c r="F165" s="223" t="s">
        <v>529</v>
      </c>
      <c r="G165" s="41"/>
      <c r="H165" s="41"/>
      <c r="I165" s="224"/>
      <c r="J165" s="41"/>
      <c r="K165" s="41"/>
      <c r="L165" s="45"/>
      <c r="M165" s="225"/>
      <c r="N165" s="226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142</v>
      </c>
      <c r="AU165" s="18" t="s">
        <v>84</v>
      </c>
    </row>
    <row r="166" s="13" customFormat="1">
      <c r="A166" s="13"/>
      <c r="B166" s="229"/>
      <c r="C166" s="230"/>
      <c r="D166" s="222" t="s">
        <v>146</v>
      </c>
      <c r="E166" s="231" t="s">
        <v>19</v>
      </c>
      <c r="F166" s="232" t="s">
        <v>532</v>
      </c>
      <c r="G166" s="230"/>
      <c r="H166" s="233">
        <v>4.3499999999999996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146</v>
      </c>
      <c r="AU166" s="239" t="s">
        <v>84</v>
      </c>
      <c r="AV166" s="13" t="s">
        <v>84</v>
      </c>
      <c r="AW166" s="13" t="s">
        <v>33</v>
      </c>
      <c r="AX166" s="13" t="s">
        <v>81</v>
      </c>
      <c r="AY166" s="239" t="s">
        <v>134</v>
      </c>
    </row>
    <row r="167" s="2" customFormat="1" ht="16.5" customHeight="1">
      <c r="A167" s="39"/>
      <c r="B167" s="40"/>
      <c r="C167" s="208" t="s">
        <v>271</v>
      </c>
      <c r="D167" s="208" t="s">
        <v>136</v>
      </c>
      <c r="E167" s="209" t="s">
        <v>533</v>
      </c>
      <c r="F167" s="210" t="s">
        <v>534</v>
      </c>
      <c r="G167" s="211" t="s">
        <v>428</v>
      </c>
      <c r="H167" s="212">
        <v>401.26999999999998</v>
      </c>
      <c r="I167" s="213"/>
      <c r="J167" s="214">
        <f>ROUND(I167*H167,2)</f>
        <v>0</v>
      </c>
      <c r="K167" s="215"/>
      <c r="L167" s="45"/>
      <c r="M167" s="216" t="s">
        <v>19</v>
      </c>
      <c r="N167" s="217" t="s">
        <v>44</v>
      </c>
      <c r="O167" s="85"/>
      <c r="P167" s="218">
        <f>O167*H167</f>
        <v>0</v>
      </c>
      <c r="Q167" s="218">
        <v>0</v>
      </c>
      <c r="R167" s="218">
        <f>Q167*H167</f>
        <v>0</v>
      </c>
      <c r="S167" s="218">
        <v>0</v>
      </c>
      <c r="T167" s="21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0" t="s">
        <v>158</v>
      </c>
      <c r="AT167" s="220" t="s">
        <v>136</v>
      </c>
      <c r="AU167" s="220" t="s">
        <v>84</v>
      </c>
      <c r="AY167" s="18" t="s">
        <v>134</v>
      </c>
      <c r="BE167" s="221">
        <f>IF(N167="základní",J167,0)</f>
        <v>0</v>
      </c>
      <c r="BF167" s="221">
        <f>IF(N167="snížená",J167,0)</f>
        <v>0</v>
      </c>
      <c r="BG167" s="221">
        <f>IF(N167="zákl. přenesená",J167,0)</f>
        <v>0</v>
      </c>
      <c r="BH167" s="221">
        <f>IF(N167="sníž. přenesená",J167,0)</f>
        <v>0</v>
      </c>
      <c r="BI167" s="221">
        <f>IF(N167="nulová",J167,0)</f>
        <v>0</v>
      </c>
      <c r="BJ167" s="18" t="s">
        <v>81</v>
      </c>
      <c r="BK167" s="221">
        <f>ROUND(I167*H167,2)</f>
        <v>0</v>
      </c>
      <c r="BL167" s="18" t="s">
        <v>158</v>
      </c>
      <c r="BM167" s="220" t="s">
        <v>535</v>
      </c>
    </row>
    <row r="168" s="2" customFormat="1">
      <c r="A168" s="39"/>
      <c r="B168" s="40"/>
      <c r="C168" s="41"/>
      <c r="D168" s="222" t="s">
        <v>142</v>
      </c>
      <c r="E168" s="41"/>
      <c r="F168" s="223" t="s">
        <v>536</v>
      </c>
      <c r="G168" s="41"/>
      <c r="H168" s="41"/>
      <c r="I168" s="224"/>
      <c r="J168" s="41"/>
      <c r="K168" s="41"/>
      <c r="L168" s="45"/>
      <c r="M168" s="225"/>
      <c r="N168" s="226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142</v>
      </c>
      <c r="AU168" s="18" t="s">
        <v>84</v>
      </c>
    </row>
    <row r="169" s="2" customFormat="1">
      <c r="A169" s="39"/>
      <c r="B169" s="40"/>
      <c r="C169" s="41"/>
      <c r="D169" s="222" t="s">
        <v>172</v>
      </c>
      <c r="E169" s="41"/>
      <c r="F169" s="240" t="s">
        <v>537</v>
      </c>
      <c r="G169" s="41"/>
      <c r="H169" s="41"/>
      <c r="I169" s="224"/>
      <c r="J169" s="41"/>
      <c r="K169" s="41"/>
      <c r="L169" s="45"/>
      <c r="M169" s="225"/>
      <c r="N169" s="226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172</v>
      </c>
      <c r="AU169" s="18" t="s">
        <v>84</v>
      </c>
    </row>
    <row r="170" s="13" customFormat="1">
      <c r="A170" s="13"/>
      <c r="B170" s="229"/>
      <c r="C170" s="230"/>
      <c r="D170" s="222" t="s">
        <v>146</v>
      </c>
      <c r="E170" s="231" t="s">
        <v>19</v>
      </c>
      <c r="F170" s="232" t="s">
        <v>538</v>
      </c>
      <c r="G170" s="230"/>
      <c r="H170" s="233">
        <v>401.26999999999998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146</v>
      </c>
      <c r="AU170" s="239" t="s">
        <v>84</v>
      </c>
      <c r="AV170" s="13" t="s">
        <v>84</v>
      </c>
      <c r="AW170" s="13" t="s">
        <v>33</v>
      </c>
      <c r="AX170" s="13" t="s">
        <v>81</v>
      </c>
      <c r="AY170" s="239" t="s">
        <v>134</v>
      </c>
    </row>
    <row r="171" s="12" customFormat="1" ht="22.8" customHeight="1">
      <c r="A171" s="12"/>
      <c r="B171" s="192"/>
      <c r="C171" s="193"/>
      <c r="D171" s="194" t="s">
        <v>72</v>
      </c>
      <c r="E171" s="206" t="s">
        <v>175</v>
      </c>
      <c r="F171" s="206" t="s">
        <v>539</v>
      </c>
      <c r="G171" s="193"/>
      <c r="H171" s="193"/>
      <c r="I171" s="196"/>
      <c r="J171" s="207">
        <f>BK171</f>
        <v>0</v>
      </c>
      <c r="K171" s="193"/>
      <c r="L171" s="198"/>
      <c r="M171" s="199"/>
      <c r="N171" s="200"/>
      <c r="O171" s="200"/>
      <c r="P171" s="201">
        <f>SUM(P172:P261)</f>
        <v>0</v>
      </c>
      <c r="Q171" s="200"/>
      <c r="R171" s="201">
        <f>SUM(R172:R261)</f>
        <v>67.647435400000006</v>
      </c>
      <c r="S171" s="200"/>
      <c r="T171" s="202">
        <f>SUM(T172:T261)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3" t="s">
        <v>81</v>
      </c>
      <c r="AT171" s="204" t="s">
        <v>72</v>
      </c>
      <c r="AU171" s="204" t="s">
        <v>81</v>
      </c>
      <c r="AY171" s="203" t="s">
        <v>134</v>
      </c>
      <c r="BK171" s="205">
        <f>SUM(BK172:BK261)</f>
        <v>0</v>
      </c>
    </row>
    <row r="172" s="2" customFormat="1" ht="16.5" customHeight="1">
      <c r="A172" s="39"/>
      <c r="B172" s="40"/>
      <c r="C172" s="208" t="s">
        <v>7</v>
      </c>
      <c r="D172" s="208" t="s">
        <v>136</v>
      </c>
      <c r="E172" s="209" t="s">
        <v>540</v>
      </c>
      <c r="F172" s="210" t="s">
        <v>541</v>
      </c>
      <c r="G172" s="211" t="s">
        <v>428</v>
      </c>
      <c r="H172" s="212">
        <v>23</v>
      </c>
      <c r="I172" s="213"/>
      <c r="J172" s="214">
        <f>ROUND(I172*H172,2)</f>
        <v>0</v>
      </c>
      <c r="K172" s="215"/>
      <c r="L172" s="45"/>
      <c r="M172" s="216" t="s">
        <v>19</v>
      </c>
      <c r="N172" s="217" t="s">
        <v>44</v>
      </c>
      <c r="O172" s="85"/>
      <c r="P172" s="218">
        <f>O172*H172</f>
        <v>0</v>
      </c>
      <c r="Q172" s="218">
        <v>0</v>
      </c>
      <c r="R172" s="218">
        <f>Q172*H172</f>
        <v>0</v>
      </c>
      <c r="S172" s="218">
        <v>0</v>
      </c>
      <c r="T172" s="21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0" t="s">
        <v>158</v>
      </c>
      <c r="AT172" s="220" t="s">
        <v>136</v>
      </c>
      <c r="AU172" s="220" t="s">
        <v>84</v>
      </c>
      <c r="AY172" s="18" t="s">
        <v>134</v>
      </c>
      <c r="BE172" s="221">
        <f>IF(N172="základní",J172,0)</f>
        <v>0</v>
      </c>
      <c r="BF172" s="221">
        <f>IF(N172="snížená",J172,0)</f>
        <v>0</v>
      </c>
      <c r="BG172" s="221">
        <f>IF(N172="zákl. přenesená",J172,0)</f>
        <v>0</v>
      </c>
      <c r="BH172" s="221">
        <f>IF(N172="sníž. přenesená",J172,0)</f>
        <v>0</v>
      </c>
      <c r="BI172" s="221">
        <f>IF(N172="nulová",J172,0)</f>
        <v>0</v>
      </c>
      <c r="BJ172" s="18" t="s">
        <v>81</v>
      </c>
      <c r="BK172" s="221">
        <f>ROUND(I172*H172,2)</f>
        <v>0</v>
      </c>
      <c r="BL172" s="18" t="s">
        <v>158</v>
      </c>
      <c r="BM172" s="220" t="s">
        <v>542</v>
      </c>
    </row>
    <row r="173" s="2" customFormat="1">
      <c r="A173" s="39"/>
      <c r="B173" s="40"/>
      <c r="C173" s="41"/>
      <c r="D173" s="222" t="s">
        <v>142</v>
      </c>
      <c r="E173" s="41"/>
      <c r="F173" s="223" t="s">
        <v>543</v>
      </c>
      <c r="G173" s="41"/>
      <c r="H173" s="41"/>
      <c r="I173" s="224"/>
      <c r="J173" s="41"/>
      <c r="K173" s="41"/>
      <c r="L173" s="45"/>
      <c r="M173" s="225"/>
      <c r="N173" s="226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142</v>
      </c>
      <c r="AU173" s="18" t="s">
        <v>84</v>
      </c>
    </row>
    <row r="174" s="2" customFormat="1">
      <c r="A174" s="39"/>
      <c r="B174" s="40"/>
      <c r="C174" s="41"/>
      <c r="D174" s="227" t="s">
        <v>144</v>
      </c>
      <c r="E174" s="41"/>
      <c r="F174" s="228" t="s">
        <v>544</v>
      </c>
      <c r="G174" s="41"/>
      <c r="H174" s="41"/>
      <c r="I174" s="224"/>
      <c r="J174" s="41"/>
      <c r="K174" s="41"/>
      <c r="L174" s="45"/>
      <c r="M174" s="225"/>
      <c r="N174" s="226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144</v>
      </c>
      <c r="AU174" s="18" t="s">
        <v>84</v>
      </c>
    </row>
    <row r="175" s="13" customFormat="1">
      <c r="A175" s="13"/>
      <c r="B175" s="229"/>
      <c r="C175" s="230"/>
      <c r="D175" s="222" t="s">
        <v>146</v>
      </c>
      <c r="E175" s="231" t="s">
        <v>19</v>
      </c>
      <c r="F175" s="232" t="s">
        <v>185</v>
      </c>
      <c r="G175" s="230"/>
      <c r="H175" s="233">
        <v>23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146</v>
      </c>
      <c r="AU175" s="239" t="s">
        <v>84</v>
      </c>
      <c r="AV175" s="13" t="s">
        <v>84</v>
      </c>
      <c r="AW175" s="13" t="s">
        <v>33</v>
      </c>
      <c r="AX175" s="13" t="s">
        <v>81</v>
      </c>
      <c r="AY175" s="239" t="s">
        <v>134</v>
      </c>
    </row>
    <row r="176" s="2" customFormat="1" ht="16.5" customHeight="1">
      <c r="A176" s="39"/>
      <c r="B176" s="40"/>
      <c r="C176" s="208" t="s">
        <v>97</v>
      </c>
      <c r="D176" s="208" t="s">
        <v>136</v>
      </c>
      <c r="E176" s="209" t="s">
        <v>545</v>
      </c>
      <c r="F176" s="210" t="s">
        <v>546</v>
      </c>
      <c r="G176" s="211" t="s">
        <v>428</v>
      </c>
      <c r="H176" s="212">
        <v>234.59999999999999</v>
      </c>
      <c r="I176" s="213"/>
      <c r="J176" s="214">
        <f>ROUND(I176*H176,2)</f>
        <v>0</v>
      </c>
      <c r="K176" s="215"/>
      <c r="L176" s="45"/>
      <c r="M176" s="216" t="s">
        <v>19</v>
      </c>
      <c r="N176" s="217" t="s">
        <v>44</v>
      </c>
      <c r="O176" s="85"/>
      <c r="P176" s="218">
        <f>O176*H176</f>
        <v>0</v>
      </c>
      <c r="Q176" s="218">
        <v>0</v>
      </c>
      <c r="R176" s="218">
        <f>Q176*H176</f>
        <v>0</v>
      </c>
      <c r="S176" s="218">
        <v>0</v>
      </c>
      <c r="T176" s="21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0" t="s">
        <v>158</v>
      </c>
      <c r="AT176" s="220" t="s">
        <v>136</v>
      </c>
      <c r="AU176" s="220" t="s">
        <v>84</v>
      </c>
      <c r="AY176" s="18" t="s">
        <v>134</v>
      </c>
      <c r="BE176" s="221">
        <f>IF(N176="základní",J176,0)</f>
        <v>0</v>
      </c>
      <c r="BF176" s="221">
        <f>IF(N176="snížená",J176,0)</f>
        <v>0</v>
      </c>
      <c r="BG176" s="221">
        <f>IF(N176="zákl. přenesená",J176,0)</f>
        <v>0</v>
      </c>
      <c r="BH176" s="221">
        <f>IF(N176="sníž. přenesená",J176,0)</f>
        <v>0</v>
      </c>
      <c r="BI176" s="221">
        <f>IF(N176="nulová",J176,0)</f>
        <v>0</v>
      </c>
      <c r="BJ176" s="18" t="s">
        <v>81</v>
      </c>
      <c r="BK176" s="221">
        <f>ROUND(I176*H176,2)</f>
        <v>0</v>
      </c>
      <c r="BL176" s="18" t="s">
        <v>158</v>
      </c>
      <c r="BM176" s="220" t="s">
        <v>547</v>
      </c>
    </row>
    <row r="177" s="2" customFormat="1">
      <c r="A177" s="39"/>
      <c r="B177" s="40"/>
      <c r="C177" s="41"/>
      <c r="D177" s="222" t="s">
        <v>142</v>
      </c>
      <c r="E177" s="41"/>
      <c r="F177" s="223" t="s">
        <v>548</v>
      </c>
      <c r="G177" s="41"/>
      <c r="H177" s="41"/>
      <c r="I177" s="224"/>
      <c r="J177" s="41"/>
      <c r="K177" s="41"/>
      <c r="L177" s="45"/>
      <c r="M177" s="225"/>
      <c r="N177" s="226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142</v>
      </c>
      <c r="AU177" s="18" t="s">
        <v>84</v>
      </c>
    </row>
    <row r="178" s="2" customFormat="1">
      <c r="A178" s="39"/>
      <c r="B178" s="40"/>
      <c r="C178" s="41"/>
      <c r="D178" s="227" t="s">
        <v>144</v>
      </c>
      <c r="E178" s="41"/>
      <c r="F178" s="228" t="s">
        <v>549</v>
      </c>
      <c r="G178" s="41"/>
      <c r="H178" s="41"/>
      <c r="I178" s="224"/>
      <c r="J178" s="41"/>
      <c r="K178" s="41"/>
      <c r="L178" s="45"/>
      <c r="M178" s="225"/>
      <c r="N178" s="226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144</v>
      </c>
      <c r="AU178" s="18" t="s">
        <v>84</v>
      </c>
    </row>
    <row r="179" s="13" customFormat="1">
      <c r="A179" s="13"/>
      <c r="B179" s="229"/>
      <c r="C179" s="230"/>
      <c r="D179" s="222" t="s">
        <v>146</v>
      </c>
      <c r="E179" s="231" t="s">
        <v>19</v>
      </c>
      <c r="F179" s="232" t="s">
        <v>550</v>
      </c>
      <c r="G179" s="230"/>
      <c r="H179" s="233">
        <v>234.59999999999999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146</v>
      </c>
      <c r="AU179" s="239" t="s">
        <v>84</v>
      </c>
      <c r="AV179" s="13" t="s">
        <v>84</v>
      </c>
      <c r="AW179" s="13" t="s">
        <v>33</v>
      </c>
      <c r="AX179" s="13" t="s">
        <v>81</v>
      </c>
      <c r="AY179" s="239" t="s">
        <v>134</v>
      </c>
    </row>
    <row r="180" s="2" customFormat="1" ht="16.5" customHeight="1">
      <c r="A180" s="39"/>
      <c r="B180" s="40"/>
      <c r="C180" s="208" t="s">
        <v>185</v>
      </c>
      <c r="D180" s="208" t="s">
        <v>136</v>
      </c>
      <c r="E180" s="209" t="s">
        <v>551</v>
      </c>
      <c r="F180" s="210" t="s">
        <v>552</v>
      </c>
      <c r="G180" s="211" t="s">
        <v>428</v>
      </c>
      <c r="H180" s="212">
        <v>42</v>
      </c>
      <c r="I180" s="213"/>
      <c r="J180" s="214">
        <f>ROUND(I180*H180,2)</f>
        <v>0</v>
      </c>
      <c r="K180" s="215"/>
      <c r="L180" s="45"/>
      <c r="M180" s="216" t="s">
        <v>19</v>
      </c>
      <c r="N180" s="217" t="s">
        <v>44</v>
      </c>
      <c r="O180" s="85"/>
      <c r="P180" s="218">
        <f>O180*H180</f>
        <v>0</v>
      </c>
      <c r="Q180" s="218">
        <v>0</v>
      </c>
      <c r="R180" s="218">
        <f>Q180*H180</f>
        <v>0</v>
      </c>
      <c r="S180" s="218">
        <v>0</v>
      </c>
      <c r="T180" s="21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0" t="s">
        <v>158</v>
      </c>
      <c r="AT180" s="220" t="s">
        <v>136</v>
      </c>
      <c r="AU180" s="220" t="s">
        <v>84</v>
      </c>
      <c r="AY180" s="18" t="s">
        <v>134</v>
      </c>
      <c r="BE180" s="221">
        <f>IF(N180="základní",J180,0)</f>
        <v>0</v>
      </c>
      <c r="BF180" s="221">
        <f>IF(N180="snížená",J180,0)</f>
        <v>0</v>
      </c>
      <c r="BG180" s="221">
        <f>IF(N180="zákl. přenesená",J180,0)</f>
        <v>0</v>
      </c>
      <c r="BH180" s="221">
        <f>IF(N180="sníž. přenesená",J180,0)</f>
        <v>0</v>
      </c>
      <c r="BI180" s="221">
        <f>IF(N180="nulová",J180,0)</f>
        <v>0</v>
      </c>
      <c r="BJ180" s="18" t="s">
        <v>81</v>
      </c>
      <c r="BK180" s="221">
        <f>ROUND(I180*H180,2)</f>
        <v>0</v>
      </c>
      <c r="BL180" s="18" t="s">
        <v>158</v>
      </c>
      <c r="BM180" s="220" t="s">
        <v>553</v>
      </c>
    </row>
    <row r="181" s="2" customFormat="1">
      <c r="A181" s="39"/>
      <c r="B181" s="40"/>
      <c r="C181" s="41"/>
      <c r="D181" s="222" t="s">
        <v>142</v>
      </c>
      <c r="E181" s="41"/>
      <c r="F181" s="223" t="s">
        <v>554</v>
      </c>
      <c r="G181" s="41"/>
      <c r="H181" s="41"/>
      <c r="I181" s="224"/>
      <c r="J181" s="41"/>
      <c r="K181" s="41"/>
      <c r="L181" s="45"/>
      <c r="M181" s="225"/>
      <c r="N181" s="226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142</v>
      </c>
      <c r="AU181" s="18" t="s">
        <v>84</v>
      </c>
    </row>
    <row r="182" s="13" customFormat="1">
      <c r="A182" s="13"/>
      <c r="B182" s="229"/>
      <c r="C182" s="230"/>
      <c r="D182" s="222" t="s">
        <v>146</v>
      </c>
      <c r="E182" s="231" t="s">
        <v>19</v>
      </c>
      <c r="F182" s="232" t="s">
        <v>403</v>
      </c>
      <c r="G182" s="230"/>
      <c r="H182" s="233">
        <v>42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146</v>
      </c>
      <c r="AU182" s="239" t="s">
        <v>84</v>
      </c>
      <c r="AV182" s="13" t="s">
        <v>84</v>
      </c>
      <c r="AW182" s="13" t="s">
        <v>33</v>
      </c>
      <c r="AX182" s="13" t="s">
        <v>81</v>
      </c>
      <c r="AY182" s="239" t="s">
        <v>134</v>
      </c>
    </row>
    <row r="183" s="2" customFormat="1" ht="16.5" customHeight="1">
      <c r="A183" s="39"/>
      <c r="B183" s="40"/>
      <c r="C183" s="208" t="s">
        <v>205</v>
      </c>
      <c r="D183" s="208" t="s">
        <v>136</v>
      </c>
      <c r="E183" s="209" t="s">
        <v>555</v>
      </c>
      <c r="F183" s="210" t="s">
        <v>556</v>
      </c>
      <c r="G183" s="211" t="s">
        <v>428</v>
      </c>
      <c r="H183" s="212">
        <v>192</v>
      </c>
      <c r="I183" s="213"/>
      <c r="J183" s="214">
        <f>ROUND(I183*H183,2)</f>
        <v>0</v>
      </c>
      <c r="K183" s="215"/>
      <c r="L183" s="45"/>
      <c r="M183" s="216" t="s">
        <v>19</v>
      </c>
      <c r="N183" s="217" t="s">
        <v>44</v>
      </c>
      <c r="O183" s="85"/>
      <c r="P183" s="218">
        <f>O183*H183</f>
        <v>0</v>
      </c>
      <c r="Q183" s="218">
        <v>0</v>
      </c>
      <c r="R183" s="218">
        <f>Q183*H183</f>
        <v>0</v>
      </c>
      <c r="S183" s="218">
        <v>0</v>
      </c>
      <c r="T183" s="21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0" t="s">
        <v>158</v>
      </c>
      <c r="AT183" s="220" t="s">
        <v>136</v>
      </c>
      <c r="AU183" s="220" t="s">
        <v>84</v>
      </c>
      <c r="AY183" s="18" t="s">
        <v>134</v>
      </c>
      <c r="BE183" s="221">
        <f>IF(N183="základní",J183,0)</f>
        <v>0</v>
      </c>
      <c r="BF183" s="221">
        <f>IF(N183="snížená",J183,0)</f>
        <v>0</v>
      </c>
      <c r="BG183" s="221">
        <f>IF(N183="zákl. přenesená",J183,0)</f>
        <v>0</v>
      </c>
      <c r="BH183" s="221">
        <f>IF(N183="sníž. přenesená",J183,0)</f>
        <v>0</v>
      </c>
      <c r="BI183" s="221">
        <f>IF(N183="nulová",J183,0)</f>
        <v>0</v>
      </c>
      <c r="BJ183" s="18" t="s">
        <v>81</v>
      </c>
      <c r="BK183" s="221">
        <f>ROUND(I183*H183,2)</f>
        <v>0</v>
      </c>
      <c r="BL183" s="18" t="s">
        <v>158</v>
      </c>
      <c r="BM183" s="220" t="s">
        <v>557</v>
      </c>
    </row>
    <row r="184" s="2" customFormat="1">
      <c r="A184" s="39"/>
      <c r="B184" s="40"/>
      <c r="C184" s="41"/>
      <c r="D184" s="222" t="s">
        <v>142</v>
      </c>
      <c r="E184" s="41"/>
      <c r="F184" s="223" t="s">
        <v>558</v>
      </c>
      <c r="G184" s="41"/>
      <c r="H184" s="41"/>
      <c r="I184" s="224"/>
      <c r="J184" s="41"/>
      <c r="K184" s="41"/>
      <c r="L184" s="45"/>
      <c r="M184" s="225"/>
      <c r="N184" s="226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142</v>
      </c>
      <c r="AU184" s="18" t="s">
        <v>84</v>
      </c>
    </row>
    <row r="185" s="2" customFormat="1">
      <c r="A185" s="39"/>
      <c r="B185" s="40"/>
      <c r="C185" s="41"/>
      <c r="D185" s="227" t="s">
        <v>144</v>
      </c>
      <c r="E185" s="41"/>
      <c r="F185" s="228" t="s">
        <v>559</v>
      </c>
      <c r="G185" s="41"/>
      <c r="H185" s="41"/>
      <c r="I185" s="224"/>
      <c r="J185" s="41"/>
      <c r="K185" s="41"/>
      <c r="L185" s="45"/>
      <c r="M185" s="225"/>
      <c r="N185" s="226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144</v>
      </c>
      <c r="AU185" s="18" t="s">
        <v>84</v>
      </c>
    </row>
    <row r="186" s="13" customFormat="1">
      <c r="A186" s="13"/>
      <c r="B186" s="229"/>
      <c r="C186" s="230"/>
      <c r="D186" s="222" t="s">
        <v>146</v>
      </c>
      <c r="E186" s="231" t="s">
        <v>19</v>
      </c>
      <c r="F186" s="232" t="s">
        <v>560</v>
      </c>
      <c r="G186" s="230"/>
      <c r="H186" s="233">
        <v>192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9" t="s">
        <v>146</v>
      </c>
      <c r="AU186" s="239" t="s">
        <v>84</v>
      </c>
      <c r="AV186" s="13" t="s">
        <v>84</v>
      </c>
      <c r="AW186" s="13" t="s">
        <v>33</v>
      </c>
      <c r="AX186" s="13" t="s">
        <v>81</v>
      </c>
      <c r="AY186" s="239" t="s">
        <v>134</v>
      </c>
    </row>
    <row r="187" s="2" customFormat="1" ht="16.5" customHeight="1">
      <c r="A187" s="39"/>
      <c r="B187" s="40"/>
      <c r="C187" s="208" t="s">
        <v>299</v>
      </c>
      <c r="D187" s="208" t="s">
        <v>136</v>
      </c>
      <c r="E187" s="209" t="s">
        <v>561</v>
      </c>
      <c r="F187" s="210" t="s">
        <v>562</v>
      </c>
      <c r="G187" s="211" t="s">
        <v>428</v>
      </c>
      <c r="H187" s="212">
        <v>47</v>
      </c>
      <c r="I187" s="213"/>
      <c r="J187" s="214">
        <f>ROUND(I187*H187,2)</f>
        <v>0</v>
      </c>
      <c r="K187" s="215"/>
      <c r="L187" s="45"/>
      <c r="M187" s="216" t="s">
        <v>19</v>
      </c>
      <c r="N187" s="217" t="s">
        <v>44</v>
      </c>
      <c r="O187" s="85"/>
      <c r="P187" s="218">
        <f>O187*H187</f>
        <v>0</v>
      </c>
      <c r="Q187" s="218">
        <v>0</v>
      </c>
      <c r="R187" s="218">
        <f>Q187*H187</f>
        <v>0</v>
      </c>
      <c r="S187" s="218">
        <v>0</v>
      </c>
      <c r="T187" s="21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0" t="s">
        <v>158</v>
      </c>
      <c r="AT187" s="220" t="s">
        <v>136</v>
      </c>
      <c r="AU187" s="220" t="s">
        <v>84</v>
      </c>
      <c r="AY187" s="18" t="s">
        <v>134</v>
      </c>
      <c r="BE187" s="221">
        <f>IF(N187="základní",J187,0)</f>
        <v>0</v>
      </c>
      <c r="BF187" s="221">
        <f>IF(N187="snížená",J187,0)</f>
        <v>0</v>
      </c>
      <c r="BG187" s="221">
        <f>IF(N187="zákl. přenesená",J187,0)</f>
        <v>0</v>
      </c>
      <c r="BH187" s="221">
        <f>IF(N187="sníž. přenesená",J187,0)</f>
        <v>0</v>
      </c>
      <c r="BI187" s="221">
        <f>IF(N187="nulová",J187,0)</f>
        <v>0</v>
      </c>
      <c r="BJ187" s="18" t="s">
        <v>81</v>
      </c>
      <c r="BK187" s="221">
        <f>ROUND(I187*H187,2)</f>
        <v>0</v>
      </c>
      <c r="BL187" s="18" t="s">
        <v>158</v>
      </c>
      <c r="BM187" s="220" t="s">
        <v>563</v>
      </c>
    </row>
    <row r="188" s="2" customFormat="1">
      <c r="A188" s="39"/>
      <c r="B188" s="40"/>
      <c r="C188" s="41"/>
      <c r="D188" s="222" t="s">
        <v>142</v>
      </c>
      <c r="E188" s="41"/>
      <c r="F188" s="223" t="s">
        <v>564</v>
      </c>
      <c r="G188" s="41"/>
      <c r="H188" s="41"/>
      <c r="I188" s="224"/>
      <c r="J188" s="41"/>
      <c r="K188" s="41"/>
      <c r="L188" s="45"/>
      <c r="M188" s="225"/>
      <c r="N188" s="226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142</v>
      </c>
      <c r="AU188" s="18" t="s">
        <v>84</v>
      </c>
    </row>
    <row r="189" s="2" customFormat="1">
      <c r="A189" s="39"/>
      <c r="B189" s="40"/>
      <c r="C189" s="41"/>
      <c r="D189" s="227" t="s">
        <v>144</v>
      </c>
      <c r="E189" s="41"/>
      <c r="F189" s="228" t="s">
        <v>565</v>
      </c>
      <c r="G189" s="41"/>
      <c r="H189" s="41"/>
      <c r="I189" s="224"/>
      <c r="J189" s="41"/>
      <c r="K189" s="41"/>
      <c r="L189" s="45"/>
      <c r="M189" s="225"/>
      <c r="N189" s="226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144</v>
      </c>
      <c r="AU189" s="18" t="s">
        <v>84</v>
      </c>
    </row>
    <row r="190" s="13" customFormat="1">
      <c r="A190" s="13"/>
      <c r="B190" s="229"/>
      <c r="C190" s="230"/>
      <c r="D190" s="222" t="s">
        <v>146</v>
      </c>
      <c r="E190" s="231" t="s">
        <v>19</v>
      </c>
      <c r="F190" s="232" t="s">
        <v>566</v>
      </c>
      <c r="G190" s="230"/>
      <c r="H190" s="233">
        <v>5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9" t="s">
        <v>146</v>
      </c>
      <c r="AU190" s="239" t="s">
        <v>84</v>
      </c>
      <c r="AV190" s="13" t="s">
        <v>84</v>
      </c>
      <c r="AW190" s="13" t="s">
        <v>33</v>
      </c>
      <c r="AX190" s="13" t="s">
        <v>73</v>
      </c>
      <c r="AY190" s="239" t="s">
        <v>134</v>
      </c>
    </row>
    <row r="191" s="13" customFormat="1">
      <c r="A191" s="13"/>
      <c r="B191" s="229"/>
      <c r="C191" s="230"/>
      <c r="D191" s="222" t="s">
        <v>146</v>
      </c>
      <c r="E191" s="231" t="s">
        <v>19</v>
      </c>
      <c r="F191" s="232" t="s">
        <v>403</v>
      </c>
      <c r="G191" s="230"/>
      <c r="H191" s="233">
        <v>42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146</v>
      </c>
      <c r="AU191" s="239" t="s">
        <v>84</v>
      </c>
      <c r="AV191" s="13" t="s">
        <v>84</v>
      </c>
      <c r="AW191" s="13" t="s">
        <v>33</v>
      </c>
      <c r="AX191" s="13" t="s">
        <v>73</v>
      </c>
      <c r="AY191" s="239" t="s">
        <v>134</v>
      </c>
    </row>
    <row r="192" s="15" customFormat="1">
      <c r="A192" s="15"/>
      <c r="B192" s="265"/>
      <c r="C192" s="266"/>
      <c r="D192" s="222" t="s">
        <v>146</v>
      </c>
      <c r="E192" s="267" t="s">
        <v>19</v>
      </c>
      <c r="F192" s="268" t="s">
        <v>476</v>
      </c>
      <c r="G192" s="266"/>
      <c r="H192" s="269">
        <v>47</v>
      </c>
      <c r="I192" s="270"/>
      <c r="J192" s="266"/>
      <c r="K192" s="266"/>
      <c r="L192" s="271"/>
      <c r="M192" s="272"/>
      <c r="N192" s="273"/>
      <c r="O192" s="273"/>
      <c r="P192" s="273"/>
      <c r="Q192" s="273"/>
      <c r="R192" s="273"/>
      <c r="S192" s="273"/>
      <c r="T192" s="27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5" t="s">
        <v>146</v>
      </c>
      <c r="AU192" s="275" t="s">
        <v>84</v>
      </c>
      <c r="AV192" s="15" t="s">
        <v>158</v>
      </c>
      <c r="AW192" s="15" t="s">
        <v>33</v>
      </c>
      <c r="AX192" s="15" t="s">
        <v>81</v>
      </c>
      <c r="AY192" s="275" t="s">
        <v>134</v>
      </c>
    </row>
    <row r="193" s="2" customFormat="1" ht="16.5" customHeight="1">
      <c r="A193" s="39"/>
      <c r="B193" s="40"/>
      <c r="C193" s="208" t="s">
        <v>303</v>
      </c>
      <c r="D193" s="208" t="s">
        <v>136</v>
      </c>
      <c r="E193" s="209" t="s">
        <v>567</v>
      </c>
      <c r="F193" s="210" t="s">
        <v>568</v>
      </c>
      <c r="G193" s="211" t="s">
        <v>428</v>
      </c>
      <c r="H193" s="212">
        <v>6</v>
      </c>
      <c r="I193" s="213"/>
      <c r="J193" s="214">
        <f>ROUND(I193*H193,2)</f>
        <v>0</v>
      </c>
      <c r="K193" s="215"/>
      <c r="L193" s="45"/>
      <c r="M193" s="216" t="s">
        <v>19</v>
      </c>
      <c r="N193" s="217" t="s">
        <v>44</v>
      </c>
      <c r="O193" s="85"/>
      <c r="P193" s="218">
        <f>O193*H193</f>
        <v>0</v>
      </c>
      <c r="Q193" s="218">
        <v>0</v>
      </c>
      <c r="R193" s="218">
        <f>Q193*H193</f>
        <v>0</v>
      </c>
      <c r="S193" s="218">
        <v>0</v>
      </c>
      <c r="T193" s="21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0" t="s">
        <v>158</v>
      </c>
      <c r="AT193" s="220" t="s">
        <v>136</v>
      </c>
      <c r="AU193" s="220" t="s">
        <v>84</v>
      </c>
      <c r="AY193" s="18" t="s">
        <v>134</v>
      </c>
      <c r="BE193" s="221">
        <f>IF(N193="základní",J193,0)</f>
        <v>0</v>
      </c>
      <c r="BF193" s="221">
        <f>IF(N193="snížená",J193,0)</f>
        <v>0</v>
      </c>
      <c r="BG193" s="221">
        <f>IF(N193="zákl. přenesená",J193,0)</f>
        <v>0</v>
      </c>
      <c r="BH193" s="221">
        <f>IF(N193="sníž. přenesená",J193,0)</f>
        <v>0</v>
      </c>
      <c r="BI193" s="221">
        <f>IF(N193="nulová",J193,0)</f>
        <v>0</v>
      </c>
      <c r="BJ193" s="18" t="s">
        <v>81</v>
      </c>
      <c r="BK193" s="221">
        <f>ROUND(I193*H193,2)</f>
        <v>0</v>
      </c>
      <c r="BL193" s="18" t="s">
        <v>158</v>
      </c>
      <c r="BM193" s="220" t="s">
        <v>569</v>
      </c>
    </row>
    <row r="194" s="2" customFormat="1">
      <c r="A194" s="39"/>
      <c r="B194" s="40"/>
      <c r="C194" s="41"/>
      <c r="D194" s="222" t="s">
        <v>142</v>
      </c>
      <c r="E194" s="41"/>
      <c r="F194" s="223" t="s">
        <v>570</v>
      </c>
      <c r="G194" s="41"/>
      <c r="H194" s="41"/>
      <c r="I194" s="224"/>
      <c r="J194" s="41"/>
      <c r="K194" s="41"/>
      <c r="L194" s="45"/>
      <c r="M194" s="225"/>
      <c r="N194" s="226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142</v>
      </c>
      <c r="AU194" s="18" t="s">
        <v>84</v>
      </c>
    </row>
    <row r="195" s="2" customFormat="1">
      <c r="A195" s="39"/>
      <c r="B195" s="40"/>
      <c r="C195" s="41"/>
      <c r="D195" s="227" t="s">
        <v>144</v>
      </c>
      <c r="E195" s="41"/>
      <c r="F195" s="228" t="s">
        <v>571</v>
      </c>
      <c r="G195" s="41"/>
      <c r="H195" s="41"/>
      <c r="I195" s="224"/>
      <c r="J195" s="41"/>
      <c r="K195" s="41"/>
      <c r="L195" s="45"/>
      <c r="M195" s="225"/>
      <c r="N195" s="226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144</v>
      </c>
      <c r="AU195" s="18" t="s">
        <v>84</v>
      </c>
    </row>
    <row r="196" s="13" customFormat="1">
      <c r="A196" s="13"/>
      <c r="B196" s="229"/>
      <c r="C196" s="230"/>
      <c r="D196" s="222" t="s">
        <v>146</v>
      </c>
      <c r="E196" s="231" t="s">
        <v>19</v>
      </c>
      <c r="F196" s="232" t="s">
        <v>572</v>
      </c>
      <c r="G196" s="230"/>
      <c r="H196" s="233">
        <v>6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146</v>
      </c>
      <c r="AU196" s="239" t="s">
        <v>84</v>
      </c>
      <c r="AV196" s="13" t="s">
        <v>84</v>
      </c>
      <c r="AW196" s="13" t="s">
        <v>33</v>
      </c>
      <c r="AX196" s="13" t="s">
        <v>81</v>
      </c>
      <c r="AY196" s="239" t="s">
        <v>134</v>
      </c>
    </row>
    <row r="197" s="2" customFormat="1" ht="16.5" customHeight="1">
      <c r="A197" s="39"/>
      <c r="B197" s="40"/>
      <c r="C197" s="208" t="s">
        <v>307</v>
      </c>
      <c r="D197" s="208" t="s">
        <v>136</v>
      </c>
      <c r="E197" s="209" t="s">
        <v>573</v>
      </c>
      <c r="F197" s="210" t="s">
        <v>574</v>
      </c>
      <c r="G197" s="211" t="s">
        <v>428</v>
      </c>
      <c r="H197" s="212">
        <v>58</v>
      </c>
      <c r="I197" s="213"/>
      <c r="J197" s="214">
        <f>ROUND(I197*H197,2)</f>
        <v>0</v>
      </c>
      <c r="K197" s="215"/>
      <c r="L197" s="45"/>
      <c r="M197" s="216" t="s">
        <v>19</v>
      </c>
      <c r="N197" s="217" t="s">
        <v>44</v>
      </c>
      <c r="O197" s="85"/>
      <c r="P197" s="218">
        <f>O197*H197</f>
        <v>0</v>
      </c>
      <c r="Q197" s="218">
        <v>0.00060999999999999997</v>
      </c>
      <c r="R197" s="218">
        <f>Q197*H197</f>
        <v>0.035380000000000002</v>
      </c>
      <c r="S197" s="218">
        <v>0</v>
      </c>
      <c r="T197" s="21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0" t="s">
        <v>158</v>
      </c>
      <c r="AT197" s="220" t="s">
        <v>136</v>
      </c>
      <c r="AU197" s="220" t="s">
        <v>84</v>
      </c>
      <c r="AY197" s="18" t="s">
        <v>134</v>
      </c>
      <c r="BE197" s="221">
        <f>IF(N197="základní",J197,0)</f>
        <v>0</v>
      </c>
      <c r="BF197" s="221">
        <f>IF(N197="snížená",J197,0)</f>
        <v>0</v>
      </c>
      <c r="BG197" s="221">
        <f>IF(N197="zákl. přenesená",J197,0)</f>
        <v>0</v>
      </c>
      <c r="BH197" s="221">
        <f>IF(N197="sníž. přenesená",J197,0)</f>
        <v>0</v>
      </c>
      <c r="BI197" s="221">
        <f>IF(N197="nulová",J197,0)</f>
        <v>0</v>
      </c>
      <c r="BJ197" s="18" t="s">
        <v>81</v>
      </c>
      <c r="BK197" s="221">
        <f>ROUND(I197*H197,2)</f>
        <v>0</v>
      </c>
      <c r="BL197" s="18" t="s">
        <v>158</v>
      </c>
      <c r="BM197" s="220" t="s">
        <v>575</v>
      </c>
    </row>
    <row r="198" s="2" customFormat="1">
      <c r="A198" s="39"/>
      <c r="B198" s="40"/>
      <c r="C198" s="41"/>
      <c r="D198" s="222" t="s">
        <v>142</v>
      </c>
      <c r="E198" s="41"/>
      <c r="F198" s="223" t="s">
        <v>576</v>
      </c>
      <c r="G198" s="41"/>
      <c r="H198" s="41"/>
      <c r="I198" s="224"/>
      <c r="J198" s="41"/>
      <c r="K198" s="41"/>
      <c r="L198" s="45"/>
      <c r="M198" s="225"/>
      <c r="N198" s="226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142</v>
      </c>
      <c r="AU198" s="18" t="s">
        <v>84</v>
      </c>
    </row>
    <row r="199" s="2" customFormat="1">
      <c r="A199" s="39"/>
      <c r="B199" s="40"/>
      <c r="C199" s="41"/>
      <c r="D199" s="227" t="s">
        <v>144</v>
      </c>
      <c r="E199" s="41"/>
      <c r="F199" s="228" t="s">
        <v>577</v>
      </c>
      <c r="G199" s="41"/>
      <c r="H199" s="41"/>
      <c r="I199" s="224"/>
      <c r="J199" s="41"/>
      <c r="K199" s="41"/>
      <c r="L199" s="45"/>
      <c r="M199" s="225"/>
      <c r="N199" s="226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144</v>
      </c>
      <c r="AU199" s="18" t="s">
        <v>84</v>
      </c>
    </row>
    <row r="200" s="13" customFormat="1">
      <c r="A200" s="13"/>
      <c r="B200" s="229"/>
      <c r="C200" s="230"/>
      <c r="D200" s="222" t="s">
        <v>146</v>
      </c>
      <c r="E200" s="231" t="s">
        <v>19</v>
      </c>
      <c r="F200" s="232" t="s">
        <v>578</v>
      </c>
      <c r="G200" s="230"/>
      <c r="H200" s="233">
        <v>58</v>
      </c>
      <c r="I200" s="234"/>
      <c r="J200" s="230"/>
      <c r="K200" s="230"/>
      <c r="L200" s="235"/>
      <c r="M200" s="236"/>
      <c r="N200" s="237"/>
      <c r="O200" s="237"/>
      <c r="P200" s="237"/>
      <c r="Q200" s="237"/>
      <c r="R200" s="237"/>
      <c r="S200" s="237"/>
      <c r="T200" s="23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9" t="s">
        <v>146</v>
      </c>
      <c r="AU200" s="239" t="s">
        <v>84</v>
      </c>
      <c r="AV200" s="13" t="s">
        <v>84</v>
      </c>
      <c r="AW200" s="13" t="s">
        <v>33</v>
      </c>
      <c r="AX200" s="13" t="s">
        <v>81</v>
      </c>
      <c r="AY200" s="239" t="s">
        <v>134</v>
      </c>
    </row>
    <row r="201" s="2" customFormat="1" ht="16.5" customHeight="1">
      <c r="A201" s="39"/>
      <c r="B201" s="40"/>
      <c r="C201" s="208" t="s">
        <v>313</v>
      </c>
      <c r="D201" s="208" t="s">
        <v>136</v>
      </c>
      <c r="E201" s="209" t="s">
        <v>579</v>
      </c>
      <c r="F201" s="210" t="s">
        <v>580</v>
      </c>
      <c r="G201" s="211" t="s">
        <v>428</v>
      </c>
      <c r="H201" s="212">
        <v>47</v>
      </c>
      <c r="I201" s="213"/>
      <c r="J201" s="214">
        <f>ROUND(I201*H201,2)</f>
        <v>0</v>
      </c>
      <c r="K201" s="215"/>
      <c r="L201" s="45"/>
      <c r="M201" s="216" t="s">
        <v>19</v>
      </c>
      <c r="N201" s="217" t="s">
        <v>44</v>
      </c>
      <c r="O201" s="85"/>
      <c r="P201" s="218">
        <f>O201*H201</f>
        <v>0</v>
      </c>
      <c r="Q201" s="218">
        <v>0</v>
      </c>
      <c r="R201" s="218">
        <f>Q201*H201</f>
        <v>0</v>
      </c>
      <c r="S201" s="218">
        <v>0</v>
      </c>
      <c r="T201" s="21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0" t="s">
        <v>158</v>
      </c>
      <c r="AT201" s="220" t="s">
        <v>136</v>
      </c>
      <c r="AU201" s="220" t="s">
        <v>84</v>
      </c>
      <c r="AY201" s="18" t="s">
        <v>134</v>
      </c>
      <c r="BE201" s="221">
        <f>IF(N201="základní",J201,0)</f>
        <v>0</v>
      </c>
      <c r="BF201" s="221">
        <f>IF(N201="snížená",J201,0)</f>
        <v>0</v>
      </c>
      <c r="BG201" s="221">
        <f>IF(N201="zákl. přenesená",J201,0)</f>
        <v>0</v>
      </c>
      <c r="BH201" s="221">
        <f>IF(N201="sníž. přenesená",J201,0)</f>
        <v>0</v>
      </c>
      <c r="BI201" s="221">
        <f>IF(N201="nulová",J201,0)</f>
        <v>0</v>
      </c>
      <c r="BJ201" s="18" t="s">
        <v>81</v>
      </c>
      <c r="BK201" s="221">
        <f>ROUND(I201*H201,2)</f>
        <v>0</v>
      </c>
      <c r="BL201" s="18" t="s">
        <v>158</v>
      </c>
      <c r="BM201" s="220" t="s">
        <v>581</v>
      </c>
    </row>
    <row r="202" s="2" customFormat="1">
      <c r="A202" s="39"/>
      <c r="B202" s="40"/>
      <c r="C202" s="41"/>
      <c r="D202" s="222" t="s">
        <v>142</v>
      </c>
      <c r="E202" s="41"/>
      <c r="F202" s="223" t="s">
        <v>582</v>
      </c>
      <c r="G202" s="41"/>
      <c r="H202" s="41"/>
      <c r="I202" s="224"/>
      <c r="J202" s="41"/>
      <c r="K202" s="41"/>
      <c r="L202" s="45"/>
      <c r="M202" s="225"/>
      <c r="N202" s="226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142</v>
      </c>
      <c r="AU202" s="18" t="s">
        <v>84</v>
      </c>
    </row>
    <row r="203" s="2" customFormat="1">
      <c r="A203" s="39"/>
      <c r="B203" s="40"/>
      <c r="C203" s="41"/>
      <c r="D203" s="227" t="s">
        <v>144</v>
      </c>
      <c r="E203" s="41"/>
      <c r="F203" s="228" t="s">
        <v>583</v>
      </c>
      <c r="G203" s="41"/>
      <c r="H203" s="41"/>
      <c r="I203" s="224"/>
      <c r="J203" s="41"/>
      <c r="K203" s="41"/>
      <c r="L203" s="45"/>
      <c r="M203" s="225"/>
      <c r="N203" s="226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144</v>
      </c>
      <c r="AU203" s="18" t="s">
        <v>84</v>
      </c>
    </row>
    <row r="204" s="13" customFormat="1">
      <c r="A204" s="13"/>
      <c r="B204" s="229"/>
      <c r="C204" s="230"/>
      <c r="D204" s="222" t="s">
        <v>146</v>
      </c>
      <c r="E204" s="231" t="s">
        <v>19</v>
      </c>
      <c r="F204" s="232" t="s">
        <v>584</v>
      </c>
      <c r="G204" s="230"/>
      <c r="H204" s="233">
        <v>47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146</v>
      </c>
      <c r="AU204" s="239" t="s">
        <v>84</v>
      </c>
      <c r="AV204" s="13" t="s">
        <v>84</v>
      </c>
      <c r="AW204" s="13" t="s">
        <v>33</v>
      </c>
      <c r="AX204" s="13" t="s">
        <v>81</v>
      </c>
      <c r="AY204" s="239" t="s">
        <v>134</v>
      </c>
    </row>
    <row r="205" s="2" customFormat="1" ht="21.75" customHeight="1">
      <c r="A205" s="39"/>
      <c r="B205" s="40"/>
      <c r="C205" s="208" t="s">
        <v>319</v>
      </c>
      <c r="D205" s="208" t="s">
        <v>136</v>
      </c>
      <c r="E205" s="209" t="s">
        <v>585</v>
      </c>
      <c r="F205" s="210" t="s">
        <v>586</v>
      </c>
      <c r="G205" s="211" t="s">
        <v>428</v>
      </c>
      <c r="H205" s="212">
        <v>42</v>
      </c>
      <c r="I205" s="213"/>
      <c r="J205" s="214">
        <f>ROUND(I205*H205,2)</f>
        <v>0</v>
      </c>
      <c r="K205" s="215"/>
      <c r="L205" s="45"/>
      <c r="M205" s="216" t="s">
        <v>19</v>
      </c>
      <c r="N205" s="217" t="s">
        <v>44</v>
      </c>
      <c r="O205" s="85"/>
      <c r="P205" s="218">
        <f>O205*H205</f>
        <v>0</v>
      </c>
      <c r="Q205" s="218">
        <v>0</v>
      </c>
      <c r="R205" s="218">
        <f>Q205*H205</f>
        <v>0</v>
      </c>
      <c r="S205" s="218">
        <v>0</v>
      </c>
      <c r="T205" s="21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0" t="s">
        <v>158</v>
      </c>
      <c r="AT205" s="220" t="s">
        <v>136</v>
      </c>
      <c r="AU205" s="220" t="s">
        <v>84</v>
      </c>
      <c r="AY205" s="18" t="s">
        <v>134</v>
      </c>
      <c r="BE205" s="221">
        <f>IF(N205="základní",J205,0)</f>
        <v>0</v>
      </c>
      <c r="BF205" s="221">
        <f>IF(N205="snížená",J205,0)</f>
        <v>0</v>
      </c>
      <c r="BG205" s="221">
        <f>IF(N205="zákl. přenesená",J205,0)</f>
        <v>0</v>
      </c>
      <c r="BH205" s="221">
        <f>IF(N205="sníž. přenesená",J205,0)</f>
        <v>0</v>
      </c>
      <c r="BI205" s="221">
        <f>IF(N205="nulová",J205,0)</f>
        <v>0</v>
      </c>
      <c r="BJ205" s="18" t="s">
        <v>81</v>
      </c>
      <c r="BK205" s="221">
        <f>ROUND(I205*H205,2)</f>
        <v>0</v>
      </c>
      <c r="BL205" s="18" t="s">
        <v>158</v>
      </c>
      <c r="BM205" s="220" t="s">
        <v>587</v>
      </c>
    </row>
    <row r="206" s="2" customFormat="1">
      <c r="A206" s="39"/>
      <c r="B206" s="40"/>
      <c r="C206" s="41"/>
      <c r="D206" s="222" t="s">
        <v>142</v>
      </c>
      <c r="E206" s="41"/>
      <c r="F206" s="223" t="s">
        <v>588</v>
      </c>
      <c r="G206" s="41"/>
      <c r="H206" s="41"/>
      <c r="I206" s="224"/>
      <c r="J206" s="41"/>
      <c r="K206" s="41"/>
      <c r="L206" s="45"/>
      <c r="M206" s="225"/>
      <c r="N206" s="226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142</v>
      </c>
      <c r="AU206" s="18" t="s">
        <v>84</v>
      </c>
    </row>
    <row r="207" s="2" customFormat="1">
      <c r="A207" s="39"/>
      <c r="B207" s="40"/>
      <c r="C207" s="41"/>
      <c r="D207" s="227" t="s">
        <v>144</v>
      </c>
      <c r="E207" s="41"/>
      <c r="F207" s="228" t="s">
        <v>589</v>
      </c>
      <c r="G207" s="41"/>
      <c r="H207" s="41"/>
      <c r="I207" s="224"/>
      <c r="J207" s="41"/>
      <c r="K207" s="41"/>
      <c r="L207" s="45"/>
      <c r="M207" s="225"/>
      <c r="N207" s="226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144</v>
      </c>
      <c r="AU207" s="18" t="s">
        <v>84</v>
      </c>
    </row>
    <row r="208" s="13" customFormat="1">
      <c r="A208" s="13"/>
      <c r="B208" s="229"/>
      <c r="C208" s="230"/>
      <c r="D208" s="222" t="s">
        <v>146</v>
      </c>
      <c r="E208" s="231" t="s">
        <v>19</v>
      </c>
      <c r="F208" s="232" t="s">
        <v>403</v>
      </c>
      <c r="G208" s="230"/>
      <c r="H208" s="233">
        <v>42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9" t="s">
        <v>146</v>
      </c>
      <c r="AU208" s="239" t="s">
        <v>84</v>
      </c>
      <c r="AV208" s="13" t="s">
        <v>84</v>
      </c>
      <c r="AW208" s="13" t="s">
        <v>33</v>
      </c>
      <c r="AX208" s="13" t="s">
        <v>81</v>
      </c>
      <c r="AY208" s="239" t="s">
        <v>134</v>
      </c>
    </row>
    <row r="209" s="2" customFormat="1" ht="21.75" customHeight="1">
      <c r="A209" s="39"/>
      <c r="B209" s="40"/>
      <c r="C209" s="208" t="s">
        <v>325</v>
      </c>
      <c r="D209" s="208" t="s">
        <v>136</v>
      </c>
      <c r="E209" s="209" t="s">
        <v>590</v>
      </c>
      <c r="F209" s="210" t="s">
        <v>591</v>
      </c>
      <c r="G209" s="211" t="s">
        <v>428</v>
      </c>
      <c r="H209" s="212">
        <v>10</v>
      </c>
      <c r="I209" s="213"/>
      <c r="J209" s="214">
        <f>ROUND(I209*H209,2)</f>
        <v>0</v>
      </c>
      <c r="K209" s="215"/>
      <c r="L209" s="45"/>
      <c r="M209" s="216" t="s">
        <v>19</v>
      </c>
      <c r="N209" s="217" t="s">
        <v>44</v>
      </c>
      <c r="O209" s="85"/>
      <c r="P209" s="218">
        <f>O209*H209</f>
        <v>0</v>
      </c>
      <c r="Q209" s="218">
        <v>0</v>
      </c>
      <c r="R209" s="218">
        <f>Q209*H209</f>
        <v>0</v>
      </c>
      <c r="S209" s="218">
        <v>0</v>
      </c>
      <c r="T209" s="21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0" t="s">
        <v>158</v>
      </c>
      <c r="AT209" s="220" t="s">
        <v>136</v>
      </c>
      <c r="AU209" s="220" t="s">
        <v>84</v>
      </c>
      <c r="AY209" s="18" t="s">
        <v>134</v>
      </c>
      <c r="BE209" s="221">
        <f>IF(N209="základní",J209,0)</f>
        <v>0</v>
      </c>
      <c r="BF209" s="221">
        <f>IF(N209="snížená",J209,0)</f>
        <v>0</v>
      </c>
      <c r="BG209" s="221">
        <f>IF(N209="zákl. přenesená",J209,0)</f>
        <v>0</v>
      </c>
      <c r="BH209" s="221">
        <f>IF(N209="sníž. přenesená",J209,0)</f>
        <v>0</v>
      </c>
      <c r="BI209" s="221">
        <f>IF(N209="nulová",J209,0)</f>
        <v>0</v>
      </c>
      <c r="BJ209" s="18" t="s">
        <v>81</v>
      </c>
      <c r="BK209" s="221">
        <f>ROUND(I209*H209,2)</f>
        <v>0</v>
      </c>
      <c r="BL209" s="18" t="s">
        <v>158</v>
      </c>
      <c r="BM209" s="220" t="s">
        <v>592</v>
      </c>
    </row>
    <row r="210" s="2" customFormat="1">
      <c r="A210" s="39"/>
      <c r="B210" s="40"/>
      <c r="C210" s="41"/>
      <c r="D210" s="222" t="s">
        <v>142</v>
      </c>
      <c r="E210" s="41"/>
      <c r="F210" s="223" t="s">
        <v>593</v>
      </c>
      <c r="G210" s="41"/>
      <c r="H210" s="41"/>
      <c r="I210" s="224"/>
      <c r="J210" s="41"/>
      <c r="K210" s="41"/>
      <c r="L210" s="45"/>
      <c r="M210" s="225"/>
      <c r="N210" s="226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142</v>
      </c>
      <c r="AU210" s="18" t="s">
        <v>84</v>
      </c>
    </row>
    <row r="211" s="2" customFormat="1">
      <c r="A211" s="39"/>
      <c r="B211" s="40"/>
      <c r="C211" s="41"/>
      <c r="D211" s="227" t="s">
        <v>144</v>
      </c>
      <c r="E211" s="41"/>
      <c r="F211" s="228" t="s">
        <v>594</v>
      </c>
      <c r="G211" s="41"/>
      <c r="H211" s="41"/>
      <c r="I211" s="224"/>
      <c r="J211" s="41"/>
      <c r="K211" s="41"/>
      <c r="L211" s="45"/>
      <c r="M211" s="225"/>
      <c r="N211" s="226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144</v>
      </c>
      <c r="AU211" s="18" t="s">
        <v>84</v>
      </c>
    </row>
    <row r="212" s="13" customFormat="1">
      <c r="A212" s="13"/>
      <c r="B212" s="229"/>
      <c r="C212" s="230"/>
      <c r="D212" s="222" t="s">
        <v>146</v>
      </c>
      <c r="E212" s="231" t="s">
        <v>19</v>
      </c>
      <c r="F212" s="232" t="s">
        <v>595</v>
      </c>
      <c r="G212" s="230"/>
      <c r="H212" s="233">
        <v>10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146</v>
      </c>
      <c r="AU212" s="239" t="s">
        <v>84</v>
      </c>
      <c r="AV212" s="13" t="s">
        <v>84</v>
      </c>
      <c r="AW212" s="13" t="s">
        <v>33</v>
      </c>
      <c r="AX212" s="13" t="s">
        <v>81</v>
      </c>
      <c r="AY212" s="239" t="s">
        <v>134</v>
      </c>
    </row>
    <row r="213" s="2" customFormat="1" ht="16.5" customHeight="1">
      <c r="A213" s="39"/>
      <c r="B213" s="40"/>
      <c r="C213" s="241" t="s">
        <v>330</v>
      </c>
      <c r="D213" s="241" t="s">
        <v>200</v>
      </c>
      <c r="E213" s="242" t="s">
        <v>596</v>
      </c>
      <c r="F213" s="243" t="s">
        <v>597</v>
      </c>
      <c r="G213" s="244" t="s">
        <v>428</v>
      </c>
      <c r="H213" s="245">
        <v>28.552</v>
      </c>
      <c r="I213" s="246"/>
      <c r="J213" s="247">
        <f>ROUND(I213*H213,2)</f>
        <v>0</v>
      </c>
      <c r="K213" s="248"/>
      <c r="L213" s="249"/>
      <c r="M213" s="250" t="s">
        <v>19</v>
      </c>
      <c r="N213" s="251" t="s">
        <v>44</v>
      </c>
      <c r="O213" s="85"/>
      <c r="P213" s="218">
        <f>O213*H213</f>
        <v>0</v>
      </c>
      <c r="Q213" s="218">
        <v>0.12</v>
      </c>
      <c r="R213" s="218">
        <f>Q213*H213</f>
        <v>3.42624</v>
      </c>
      <c r="S213" s="218">
        <v>0</v>
      </c>
      <c r="T213" s="21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0" t="s">
        <v>199</v>
      </c>
      <c r="AT213" s="220" t="s">
        <v>200</v>
      </c>
      <c r="AU213" s="220" t="s">
        <v>84</v>
      </c>
      <c r="AY213" s="18" t="s">
        <v>134</v>
      </c>
      <c r="BE213" s="221">
        <f>IF(N213="základní",J213,0)</f>
        <v>0</v>
      </c>
      <c r="BF213" s="221">
        <f>IF(N213="snížená",J213,0)</f>
        <v>0</v>
      </c>
      <c r="BG213" s="221">
        <f>IF(N213="zákl. přenesená",J213,0)</f>
        <v>0</v>
      </c>
      <c r="BH213" s="221">
        <f>IF(N213="sníž. přenesená",J213,0)</f>
        <v>0</v>
      </c>
      <c r="BI213" s="221">
        <f>IF(N213="nulová",J213,0)</f>
        <v>0</v>
      </c>
      <c r="BJ213" s="18" t="s">
        <v>81</v>
      </c>
      <c r="BK213" s="221">
        <f>ROUND(I213*H213,2)</f>
        <v>0</v>
      </c>
      <c r="BL213" s="18" t="s">
        <v>158</v>
      </c>
      <c r="BM213" s="220" t="s">
        <v>598</v>
      </c>
    </row>
    <row r="214" s="2" customFormat="1">
      <c r="A214" s="39"/>
      <c r="B214" s="40"/>
      <c r="C214" s="41"/>
      <c r="D214" s="222" t="s">
        <v>142</v>
      </c>
      <c r="E214" s="41"/>
      <c r="F214" s="223" t="s">
        <v>597</v>
      </c>
      <c r="G214" s="41"/>
      <c r="H214" s="41"/>
      <c r="I214" s="224"/>
      <c r="J214" s="41"/>
      <c r="K214" s="41"/>
      <c r="L214" s="45"/>
      <c r="M214" s="225"/>
      <c r="N214" s="226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142</v>
      </c>
      <c r="AU214" s="18" t="s">
        <v>84</v>
      </c>
    </row>
    <row r="215" s="13" customFormat="1">
      <c r="A215" s="13"/>
      <c r="B215" s="229"/>
      <c r="C215" s="230"/>
      <c r="D215" s="222" t="s">
        <v>146</v>
      </c>
      <c r="E215" s="231" t="s">
        <v>19</v>
      </c>
      <c r="F215" s="232" t="s">
        <v>599</v>
      </c>
      <c r="G215" s="230"/>
      <c r="H215" s="233">
        <v>27.719999999999999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146</v>
      </c>
      <c r="AU215" s="239" t="s">
        <v>84</v>
      </c>
      <c r="AV215" s="13" t="s">
        <v>84</v>
      </c>
      <c r="AW215" s="13" t="s">
        <v>33</v>
      </c>
      <c r="AX215" s="13" t="s">
        <v>81</v>
      </c>
      <c r="AY215" s="239" t="s">
        <v>134</v>
      </c>
    </row>
    <row r="216" s="13" customFormat="1">
      <c r="A216" s="13"/>
      <c r="B216" s="229"/>
      <c r="C216" s="230"/>
      <c r="D216" s="222" t="s">
        <v>146</v>
      </c>
      <c r="E216" s="230"/>
      <c r="F216" s="232" t="s">
        <v>600</v>
      </c>
      <c r="G216" s="230"/>
      <c r="H216" s="233">
        <v>28.552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146</v>
      </c>
      <c r="AU216" s="239" t="s">
        <v>84</v>
      </c>
      <c r="AV216" s="13" t="s">
        <v>84</v>
      </c>
      <c r="AW216" s="13" t="s">
        <v>4</v>
      </c>
      <c r="AX216" s="13" t="s">
        <v>81</v>
      </c>
      <c r="AY216" s="239" t="s">
        <v>134</v>
      </c>
    </row>
    <row r="217" s="2" customFormat="1" ht="16.5" customHeight="1">
      <c r="A217" s="39"/>
      <c r="B217" s="40"/>
      <c r="C217" s="241" t="s">
        <v>203</v>
      </c>
      <c r="D217" s="241" t="s">
        <v>200</v>
      </c>
      <c r="E217" s="242" t="s">
        <v>601</v>
      </c>
      <c r="F217" s="243" t="s">
        <v>602</v>
      </c>
      <c r="G217" s="244" t="s">
        <v>428</v>
      </c>
      <c r="H217" s="245">
        <v>126.22</v>
      </c>
      <c r="I217" s="246"/>
      <c r="J217" s="247">
        <f>ROUND(I217*H217,2)</f>
        <v>0</v>
      </c>
      <c r="K217" s="248"/>
      <c r="L217" s="249"/>
      <c r="M217" s="250" t="s">
        <v>19</v>
      </c>
      <c r="N217" s="251" t="s">
        <v>44</v>
      </c>
      <c r="O217" s="85"/>
      <c r="P217" s="218">
        <f>O217*H217</f>
        <v>0</v>
      </c>
      <c r="Q217" s="218">
        <v>0.13100000000000001</v>
      </c>
      <c r="R217" s="218">
        <f>Q217*H217</f>
        <v>16.53482</v>
      </c>
      <c r="S217" s="218">
        <v>0</v>
      </c>
      <c r="T217" s="21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0" t="s">
        <v>199</v>
      </c>
      <c r="AT217" s="220" t="s">
        <v>200</v>
      </c>
      <c r="AU217" s="220" t="s">
        <v>84</v>
      </c>
      <c r="AY217" s="18" t="s">
        <v>134</v>
      </c>
      <c r="BE217" s="221">
        <f>IF(N217="základní",J217,0)</f>
        <v>0</v>
      </c>
      <c r="BF217" s="221">
        <f>IF(N217="snížená",J217,0)</f>
        <v>0</v>
      </c>
      <c r="BG217" s="221">
        <f>IF(N217="zákl. přenesená",J217,0)</f>
        <v>0</v>
      </c>
      <c r="BH217" s="221">
        <f>IF(N217="sníž. přenesená",J217,0)</f>
        <v>0</v>
      </c>
      <c r="BI217" s="221">
        <f>IF(N217="nulová",J217,0)</f>
        <v>0</v>
      </c>
      <c r="BJ217" s="18" t="s">
        <v>81</v>
      </c>
      <c r="BK217" s="221">
        <f>ROUND(I217*H217,2)</f>
        <v>0</v>
      </c>
      <c r="BL217" s="18" t="s">
        <v>158</v>
      </c>
      <c r="BM217" s="220" t="s">
        <v>603</v>
      </c>
    </row>
    <row r="218" s="2" customFormat="1">
      <c r="A218" s="39"/>
      <c r="B218" s="40"/>
      <c r="C218" s="41"/>
      <c r="D218" s="222" t="s">
        <v>142</v>
      </c>
      <c r="E218" s="41"/>
      <c r="F218" s="223" t="s">
        <v>602</v>
      </c>
      <c r="G218" s="41"/>
      <c r="H218" s="41"/>
      <c r="I218" s="224"/>
      <c r="J218" s="41"/>
      <c r="K218" s="41"/>
      <c r="L218" s="45"/>
      <c r="M218" s="225"/>
      <c r="N218" s="226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142</v>
      </c>
      <c r="AU218" s="18" t="s">
        <v>84</v>
      </c>
    </row>
    <row r="219" s="13" customFormat="1">
      <c r="A219" s="13"/>
      <c r="B219" s="229"/>
      <c r="C219" s="230"/>
      <c r="D219" s="222" t="s">
        <v>146</v>
      </c>
      <c r="E219" s="231" t="s">
        <v>19</v>
      </c>
      <c r="F219" s="232" t="s">
        <v>604</v>
      </c>
      <c r="G219" s="230"/>
      <c r="H219" s="233">
        <v>122.544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146</v>
      </c>
      <c r="AU219" s="239" t="s">
        <v>84</v>
      </c>
      <c r="AV219" s="13" t="s">
        <v>84</v>
      </c>
      <c r="AW219" s="13" t="s">
        <v>33</v>
      </c>
      <c r="AX219" s="13" t="s">
        <v>81</v>
      </c>
      <c r="AY219" s="239" t="s">
        <v>134</v>
      </c>
    </row>
    <row r="220" s="13" customFormat="1">
      <c r="A220" s="13"/>
      <c r="B220" s="229"/>
      <c r="C220" s="230"/>
      <c r="D220" s="222" t="s">
        <v>146</v>
      </c>
      <c r="E220" s="230"/>
      <c r="F220" s="232" t="s">
        <v>605</v>
      </c>
      <c r="G220" s="230"/>
      <c r="H220" s="233">
        <v>126.22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9" t="s">
        <v>146</v>
      </c>
      <c r="AU220" s="239" t="s">
        <v>84</v>
      </c>
      <c r="AV220" s="13" t="s">
        <v>84</v>
      </c>
      <c r="AW220" s="13" t="s">
        <v>4</v>
      </c>
      <c r="AX220" s="13" t="s">
        <v>81</v>
      </c>
      <c r="AY220" s="239" t="s">
        <v>134</v>
      </c>
    </row>
    <row r="221" s="2" customFormat="1" ht="16.5" customHeight="1">
      <c r="A221" s="39"/>
      <c r="B221" s="40"/>
      <c r="C221" s="241" t="s">
        <v>342</v>
      </c>
      <c r="D221" s="241" t="s">
        <v>200</v>
      </c>
      <c r="E221" s="242" t="s">
        <v>606</v>
      </c>
      <c r="F221" s="243" t="s">
        <v>607</v>
      </c>
      <c r="G221" s="244" t="s">
        <v>428</v>
      </c>
      <c r="H221" s="245">
        <v>47</v>
      </c>
      <c r="I221" s="246"/>
      <c r="J221" s="247">
        <f>ROUND(I221*H221,2)</f>
        <v>0</v>
      </c>
      <c r="K221" s="248"/>
      <c r="L221" s="249"/>
      <c r="M221" s="250" t="s">
        <v>19</v>
      </c>
      <c r="N221" s="251" t="s">
        <v>44</v>
      </c>
      <c r="O221" s="85"/>
      <c r="P221" s="218">
        <f>O221*H221</f>
        <v>0</v>
      </c>
      <c r="Q221" s="218">
        <v>0.17599999999999999</v>
      </c>
      <c r="R221" s="218">
        <f>Q221*H221</f>
        <v>8.2720000000000002</v>
      </c>
      <c r="S221" s="218">
        <v>0</v>
      </c>
      <c r="T221" s="21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0" t="s">
        <v>199</v>
      </c>
      <c r="AT221" s="220" t="s">
        <v>200</v>
      </c>
      <c r="AU221" s="220" t="s">
        <v>84</v>
      </c>
      <c r="AY221" s="18" t="s">
        <v>134</v>
      </c>
      <c r="BE221" s="221">
        <f>IF(N221="základní",J221,0)</f>
        <v>0</v>
      </c>
      <c r="BF221" s="221">
        <f>IF(N221="snížená",J221,0)</f>
        <v>0</v>
      </c>
      <c r="BG221" s="221">
        <f>IF(N221="zákl. přenesená",J221,0)</f>
        <v>0</v>
      </c>
      <c r="BH221" s="221">
        <f>IF(N221="sníž. přenesená",J221,0)</f>
        <v>0</v>
      </c>
      <c r="BI221" s="221">
        <f>IF(N221="nulová",J221,0)</f>
        <v>0</v>
      </c>
      <c r="BJ221" s="18" t="s">
        <v>81</v>
      </c>
      <c r="BK221" s="221">
        <f>ROUND(I221*H221,2)</f>
        <v>0</v>
      </c>
      <c r="BL221" s="18" t="s">
        <v>158</v>
      </c>
      <c r="BM221" s="220" t="s">
        <v>608</v>
      </c>
    </row>
    <row r="222" s="2" customFormat="1">
      <c r="A222" s="39"/>
      <c r="B222" s="40"/>
      <c r="C222" s="41"/>
      <c r="D222" s="222" t="s">
        <v>142</v>
      </c>
      <c r="E222" s="41"/>
      <c r="F222" s="223" t="s">
        <v>607</v>
      </c>
      <c r="G222" s="41"/>
      <c r="H222" s="41"/>
      <c r="I222" s="224"/>
      <c r="J222" s="41"/>
      <c r="K222" s="41"/>
      <c r="L222" s="45"/>
      <c r="M222" s="225"/>
      <c r="N222" s="226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142</v>
      </c>
      <c r="AU222" s="18" t="s">
        <v>84</v>
      </c>
    </row>
    <row r="223" s="13" customFormat="1">
      <c r="A223" s="13"/>
      <c r="B223" s="229"/>
      <c r="C223" s="230"/>
      <c r="D223" s="222" t="s">
        <v>146</v>
      </c>
      <c r="E223" s="231" t="s">
        <v>19</v>
      </c>
      <c r="F223" s="232" t="s">
        <v>609</v>
      </c>
      <c r="G223" s="230"/>
      <c r="H223" s="233">
        <v>47</v>
      </c>
      <c r="I223" s="234"/>
      <c r="J223" s="230"/>
      <c r="K223" s="230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146</v>
      </c>
      <c r="AU223" s="239" t="s">
        <v>84</v>
      </c>
      <c r="AV223" s="13" t="s">
        <v>84</v>
      </c>
      <c r="AW223" s="13" t="s">
        <v>33</v>
      </c>
      <c r="AX223" s="13" t="s">
        <v>81</v>
      </c>
      <c r="AY223" s="239" t="s">
        <v>134</v>
      </c>
    </row>
    <row r="224" s="2" customFormat="1" ht="16.5" customHeight="1">
      <c r="A224" s="39"/>
      <c r="B224" s="40"/>
      <c r="C224" s="241" t="s">
        <v>349</v>
      </c>
      <c r="D224" s="241" t="s">
        <v>200</v>
      </c>
      <c r="E224" s="242" t="s">
        <v>610</v>
      </c>
      <c r="F224" s="243" t="s">
        <v>611</v>
      </c>
      <c r="G224" s="244" t="s">
        <v>428</v>
      </c>
      <c r="H224" s="245">
        <v>12.359999999999999</v>
      </c>
      <c r="I224" s="246"/>
      <c r="J224" s="247">
        <f>ROUND(I224*H224,2)</f>
        <v>0</v>
      </c>
      <c r="K224" s="248"/>
      <c r="L224" s="249"/>
      <c r="M224" s="250" t="s">
        <v>19</v>
      </c>
      <c r="N224" s="251" t="s">
        <v>44</v>
      </c>
      <c r="O224" s="85"/>
      <c r="P224" s="218">
        <f>O224*H224</f>
        <v>0</v>
      </c>
      <c r="Q224" s="218">
        <v>0.13100000000000001</v>
      </c>
      <c r="R224" s="218">
        <f>Q224*H224</f>
        <v>1.6191599999999999</v>
      </c>
      <c r="S224" s="218">
        <v>0</v>
      </c>
      <c r="T224" s="21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0" t="s">
        <v>199</v>
      </c>
      <c r="AT224" s="220" t="s">
        <v>200</v>
      </c>
      <c r="AU224" s="220" t="s">
        <v>84</v>
      </c>
      <c r="AY224" s="18" t="s">
        <v>134</v>
      </c>
      <c r="BE224" s="221">
        <f>IF(N224="základní",J224,0)</f>
        <v>0</v>
      </c>
      <c r="BF224" s="221">
        <f>IF(N224="snížená",J224,0)</f>
        <v>0</v>
      </c>
      <c r="BG224" s="221">
        <f>IF(N224="zákl. přenesená",J224,0)</f>
        <v>0</v>
      </c>
      <c r="BH224" s="221">
        <f>IF(N224="sníž. přenesená",J224,0)</f>
        <v>0</v>
      </c>
      <c r="BI224" s="221">
        <f>IF(N224="nulová",J224,0)</f>
        <v>0</v>
      </c>
      <c r="BJ224" s="18" t="s">
        <v>81</v>
      </c>
      <c r="BK224" s="221">
        <f>ROUND(I224*H224,2)</f>
        <v>0</v>
      </c>
      <c r="BL224" s="18" t="s">
        <v>158</v>
      </c>
      <c r="BM224" s="220" t="s">
        <v>612</v>
      </c>
    </row>
    <row r="225" s="2" customFormat="1">
      <c r="A225" s="39"/>
      <c r="B225" s="40"/>
      <c r="C225" s="41"/>
      <c r="D225" s="222" t="s">
        <v>142</v>
      </c>
      <c r="E225" s="41"/>
      <c r="F225" s="223" t="s">
        <v>611</v>
      </c>
      <c r="G225" s="41"/>
      <c r="H225" s="41"/>
      <c r="I225" s="224"/>
      <c r="J225" s="41"/>
      <c r="K225" s="41"/>
      <c r="L225" s="45"/>
      <c r="M225" s="225"/>
      <c r="N225" s="226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142</v>
      </c>
      <c r="AU225" s="18" t="s">
        <v>84</v>
      </c>
    </row>
    <row r="226" s="13" customFormat="1">
      <c r="A226" s="13"/>
      <c r="B226" s="229"/>
      <c r="C226" s="230"/>
      <c r="D226" s="222" t="s">
        <v>146</v>
      </c>
      <c r="E226" s="231" t="s">
        <v>19</v>
      </c>
      <c r="F226" s="232" t="s">
        <v>613</v>
      </c>
      <c r="G226" s="230"/>
      <c r="H226" s="233">
        <v>12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146</v>
      </c>
      <c r="AU226" s="239" t="s">
        <v>84</v>
      </c>
      <c r="AV226" s="13" t="s">
        <v>84</v>
      </c>
      <c r="AW226" s="13" t="s">
        <v>33</v>
      </c>
      <c r="AX226" s="13" t="s">
        <v>81</v>
      </c>
      <c r="AY226" s="239" t="s">
        <v>134</v>
      </c>
    </row>
    <row r="227" s="13" customFormat="1">
      <c r="A227" s="13"/>
      <c r="B227" s="229"/>
      <c r="C227" s="230"/>
      <c r="D227" s="222" t="s">
        <v>146</v>
      </c>
      <c r="E227" s="230"/>
      <c r="F227" s="232" t="s">
        <v>614</v>
      </c>
      <c r="G227" s="230"/>
      <c r="H227" s="233">
        <v>12.359999999999999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146</v>
      </c>
      <c r="AU227" s="239" t="s">
        <v>84</v>
      </c>
      <c r="AV227" s="13" t="s">
        <v>84</v>
      </c>
      <c r="AW227" s="13" t="s">
        <v>4</v>
      </c>
      <c r="AX227" s="13" t="s">
        <v>81</v>
      </c>
      <c r="AY227" s="239" t="s">
        <v>134</v>
      </c>
    </row>
    <row r="228" s="2" customFormat="1" ht="16.5" customHeight="1">
      <c r="A228" s="39"/>
      <c r="B228" s="40"/>
      <c r="C228" s="241" t="s">
        <v>359</v>
      </c>
      <c r="D228" s="241" t="s">
        <v>200</v>
      </c>
      <c r="E228" s="242" t="s">
        <v>615</v>
      </c>
      <c r="F228" s="243" t="s">
        <v>616</v>
      </c>
      <c r="G228" s="244" t="s">
        <v>428</v>
      </c>
      <c r="H228" s="245">
        <v>3.3780000000000001</v>
      </c>
      <c r="I228" s="246"/>
      <c r="J228" s="247">
        <f>ROUND(I228*H228,2)</f>
        <v>0</v>
      </c>
      <c r="K228" s="248"/>
      <c r="L228" s="249"/>
      <c r="M228" s="250" t="s">
        <v>19</v>
      </c>
      <c r="N228" s="251" t="s">
        <v>44</v>
      </c>
      <c r="O228" s="85"/>
      <c r="P228" s="218">
        <f>O228*H228</f>
        <v>0</v>
      </c>
      <c r="Q228" s="218">
        <v>0.13100000000000001</v>
      </c>
      <c r="R228" s="218">
        <f>Q228*H228</f>
        <v>0.44251800000000002</v>
      </c>
      <c r="S228" s="218">
        <v>0</v>
      </c>
      <c r="T228" s="21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0" t="s">
        <v>199</v>
      </c>
      <c r="AT228" s="220" t="s">
        <v>200</v>
      </c>
      <c r="AU228" s="220" t="s">
        <v>84</v>
      </c>
      <c r="AY228" s="18" t="s">
        <v>134</v>
      </c>
      <c r="BE228" s="221">
        <f>IF(N228="základní",J228,0)</f>
        <v>0</v>
      </c>
      <c r="BF228" s="221">
        <f>IF(N228="snížená",J228,0)</f>
        <v>0</v>
      </c>
      <c r="BG228" s="221">
        <f>IF(N228="zákl. přenesená",J228,0)</f>
        <v>0</v>
      </c>
      <c r="BH228" s="221">
        <f>IF(N228="sníž. přenesená",J228,0)</f>
        <v>0</v>
      </c>
      <c r="BI228" s="221">
        <f>IF(N228="nulová",J228,0)</f>
        <v>0</v>
      </c>
      <c r="BJ228" s="18" t="s">
        <v>81</v>
      </c>
      <c r="BK228" s="221">
        <f>ROUND(I228*H228,2)</f>
        <v>0</v>
      </c>
      <c r="BL228" s="18" t="s">
        <v>158</v>
      </c>
      <c r="BM228" s="220" t="s">
        <v>617</v>
      </c>
    </row>
    <row r="229" s="2" customFormat="1">
      <c r="A229" s="39"/>
      <c r="B229" s="40"/>
      <c r="C229" s="41"/>
      <c r="D229" s="222" t="s">
        <v>142</v>
      </c>
      <c r="E229" s="41"/>
      <c r="F229" s="223" t="s">
        <v>616</v>
      </c>
      <c r="G229" s="41"/>
      <c r="H229" s="41"/>
      <c r="I229" s="224"/>
      <c r="J229" s="41"/>
      <c r="K229" s="41"/>
      <c r="L229" s="45"/>
      <c r="M229" s="225"/>
      <c r="N229" s="226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142</v>
      </c>
      <c r="AU229" s="18" t="s">
        <v>84</v>
      </c>
    </row>
    <row r="230" s="13" customFormat="1">
      <c r="A230" s="13"/>
      <c r="B230" s="229"/>
      <c r="C230" s="230"/>
      <c r="D230" s="222" t="s">
        <v>146</v>
      </c>
      <c r="E230" s="231" t="s">
        <v>19</v>
      </c>
      <c r="F230" s="232" t="s">
        <v>618</v>
      </c>
      <c r="G230" s="230"/>
      <c r="H230" s="233">
        <v>3.2799999999999998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146</v>
      </c>
      <c r="AU230" s="239" t="s">
        <v>84</v>
      </c>
      <c r="AV230" s="13" t="s">
        <v>84</v>
      </c>
      <c r="AW230" s="13" t="s">
        <v>33</v>
      </c>
      <c r="AX230" s="13" t="s">
        <v>81</v>
      </c>
      <c r="AY230" s="239" t="s">
        <v>134</v>
      </c>
    </row>
    <row r="231" s="13" customFormat="1">
      <c r="A231" s="13"/>
      <c r="B231" s="229"/>
      <c r="C231" s="230"/>
      <c r="D231" s="222" t="s">
        <v>146</v>
      </c>
      <c r="E231" s="230"/>
      <c r="F231" s="232" t="s">
        <v>619</v>
      </c>
      <c r="G231" s="230"/>
      <c r="H231" s="233">
        <v>3.3780000000000001</v>
      </c>
      <c r="I231" s="234"/>
      <c r="J231" s="230"/>
      <c r="K231" s="230"/>
      <c r="L231" s="235"/>
      <c r="M231" s="236"/>
      <c r="N231" s="237"/>
      <c r="O231" s="237"/>
      <c r="P231" s="237"/>
      <c r="Q231" s="237"/>
      <c r="R231" s="237"/>
      <c r="S231" s="237"/>
      <c r="T231" s="23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9" t="s">
        <v>146</v>
      </c>
      <c r="AU231" s="239" t="s">
        <v>84</v>
      </c>
      <c r="AV231" s="13" t="s">
        <v>84</v>
      </c>
      <c r="AW231" s="13" t="s">
        <v>4</v>
      </c>
      <c r="AX231" s="13" t="s">
        <v>81</v>
      </c>
      <c r="AY231" s="239" t="s">
        <v>134</v>
      </c>
    </row>
    <row r="232" s="2" customFormat="1" ht="16.5" customHeight="1">
      <c r="A232" s="39"/>
      <c r="B232" s="40"/>
      <c r="C232" s="208" t="s">
        <v>365</v>
      </c>
      <c r="D232" s="208" t="s">
        <v>136</v>
      </c>
      <c r="E232" s="209" t="s">
        <v>620</v>
      </c>
      <c r="F232" s="210" t="s">
        <v>621</v>
      </c>
      <c r="G232" s="211" t="s">
        <v>428</v>
      </c>
      <c r="H232" s="212">
        <v>196</v>
      </c>
      <c r="I232" s="213"/>
      <c r="J232" s="214">
        <f>ROUND(I232*H232,2)</f>
        <v>0</v>
      </c>
      <c r="K232" s="215"/>
      <c r="L232" s="45"/>
      <c r="M232" s="216" t="s">
        <v>19</v>
      </c>
      <c r="N232" s="217" t="s">
        <v>44</v>
      </c>
      <c r="O232" s="85"/>
      <c r="P232" s="218">
        <f>O232*H232</f>
        <v>0</v>
      </c>
      <c r="Q232" s="218">
        <v>0.089219999999999994</v>
      </c>
      <c r="R232" s="218">
        <f>Q232*H232</f>
        <v>17.487119999999997</v>
      </c>
      <c r="S232" s="218">
        <v>0</v>
      </c>
      <c r="T232" s="21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0" t="s">
        <v>158</v>
      </c>
      <c r="AT232" s="220" t="s">
        <v>136</v>
      </c>
      <c r="AU232" s="220" t="s">
        <v>84</v>
      </c>
      <c r="AY232" s="18" t="s">
        <v>134</v>
      </c>
      <c r="BE232" s="221">
        <f>IF(N232="základní",J232,0)</f>
        <v>0</v>
      </c>
      <c r="BF232" s="221">
        <f>IF(N232="snížená",J232,0)</f>
        <v>0</v>
      </c>
      <c r="BG232" s="221">
        <f>IF(N232="zákl. přenesená",J232,0)</f>
        <v>0</v>
      </c>
      <c r="BH232" s="221">
        <f>IF(N232="sníž. přenesená",J232,0)</f>
        <v>0</v>
      </c>
      <c r="BI232" s="221">
        <f>IF(N232="nulová",J232,0)</f>
        <v>0</v>
      </c>
      <c r="BJ232" s="18" t="s">
        <v>81</v>
      </c>
      <c r="BK232" s="221">
        <f>ROUND(I232*H232,2)</f>
        <v>0</v>
      </c>
      <c r="BL232" s="18" t="s">
        <v>158</v>
      </c>
      <c r="BM232" s="220" t="s">
        <v>622</v>
      </c>
    </row>
    <row r="233" s="2" customFormat="1">
      <c r="A233" s="39"/>
      <c r="B233" s="40"/>
      <c r="C233" s="41"/>
      <c r="D233" s="222" t="s">
        <v>142</v>
      </c>
      <c r="E233" s="41"/>
      <c r="F233" s="223" t="s">
        <v>623</v>
      </c>
      <c r="G233" s="41"/>
      <c r="H233" s="41"/>
      <c r="I233" s="224"/>
      <c r="J233" s="41"/>
      <c r="K233" s="41"/>
      <c r="L233" s="45"/>
      <c r="M233" s="225"/>
      <c r="N233" s="226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142</v>
      </c>
      <c r="AU233" s="18" t="s">
        <v>84</v>
      </c>
    </row>
    <row r="234" s="2" customFormat="1">
      <c r="A234" s="39"/>
      <c r="B234" s="40"/>
      <c r="C234" s="41"/>
      <c r="D234" s="227" t="s">
        <v>144</v>
      </c>
      <c r="E234" s="41"/>
      <c r="F234" s="228" t="s">
        <v>624</v>
      </c>
      <c r="G234" s="41"/>
      <c r="H234" s="41"/>
      <c r="I234" s="224"/>
      <c r="J234" s="41"/>
      <c r="K234" s="41"/>
      <c r="L234" s="45"/>
      <c r="M234" s="225"/>
      <c r="N234" s="226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144</v>
      </c>
      <c r="AU234" s="18" t="s">
        <v>84</v>
      </c>
    </row>
    <row r="235" s="13" customFormat="1">
      <c r="A235" s="13"/>
      <c r="B235" s="229"/>
      <c r="C235" s="230"/>
      <c r="D235" s="222" t="s">
        <v>146</v>
      </c>
      <c r="E235" s="231" t="s">
        <v>19</v>
      </c>
      <c r="F235" s="232" t="s">
        <v>613</v>
      </c>
      <c r="G235" s="230"/>
      <c r="H235" s="233">
        <v>12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9" t="s">
        <v>146</v>
      </c>
      <c r="AU235" s="239" t="s">
        <v>84</v>
      </c>
      <c r="AV235" s="13" t="s">
        <v>84</v>
      </c>
      <c r="AW235" s="13" t="s">
        <v>33</v>
      </c>
      <c r="AX235" s="13" t="s">
        <v>73</v>
      </c>
      <c r="AY235" s="239" t="s">
        <v>134</v>
      </c>
    </row>
    <row r="236" s="13" customFormat="1">
      <c r="A236" s="13"/>
      <c r="B236" s="229"/>
      <c r="C236" s="230"/>
      <c r="D236" s="222" t="s">
        <v>146</v>
      </c>
      <c r="E236" s="231" t="s">
        <v>19</v>
      </c>
      <c r="F236" s="232" t="s">
        <v>625</v>
      </c>
      <c r="G236" s="230"/>
      <c r="H236" s="233">
        <v>184</v>
      </c>
      <c r="I236" s="234"/>
      <c r="J236" s="230"/>
      <c r="K236" s="230"/>
      <c r="L236" s="235"/>
      <c r="M236" s="236"/>
      <c r="N236" s="237"/>
      <c r="O236" s="237"/>
      <c r="P236" s="237"/>
      <c r="Q236" s="237"/>
      <c r="R236" s="237"/>
      <c r="S236" s="237"/>
      <c r="T236" s="23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9" t="s">
        <v>146</v>
      </c>
      <c r="AU236" s="239" t="s">
        <v>84</v>
      </c>
      <c r="AV236" s="13" t="s">
        <v>84</v>
      </c>
      <c r="AW236" s="13" t="s">
        <v>33</v>
      </c>
      <c r="AX236" s="13" t="s">
        <v>73</v>
      </c>
      <c r="AY236" s="239" t="s">
        <v>134</v>
      </c>
    </row>
    <row r="237" s="15" customFormat="1">
      <c r="A237" s="15"/>
      <c r="B237" s="265"/>
      <c r="C237" s="266"/>
      <c r="D237" s="222" t="s">
        <v>146</v>
      </c>
      <c r="E237" s="267" t="s">
        <v>19</v>
      </c>
      <c r="F237" s="268" t="s">
        <v>476</v>
      </c>
      <c r="G237" s="266"/>
      <c r="H237" s="269">
        <v>196</v>
      </c>
      <c r="I237" s="270"/>
      <c r="J237" s="266"/>
      <c r="K237" s="266"/>
      <c r="L237" s="271"/>
      <c r="M237" s="272"/>
      <c r="N237" s="273"/>
      <c r="O237" s="273"/>
      <c r="P237" s="273"/>
      <c r="Q237" s="273"/>
      <c r="R237" s="273"/>
      <c r="S237" s="273"/>
      <c r="T237" s="274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5" t="s">
        <v>146</v>
      </c>
      <c r="AU237" s="275" t="s">
        <v>84</v>
      </c>
      <c r="AV237" s="15" t="s">
        <v>158</v>
      </c>
      <c r="AW237" s="15" t="s">
        <v>33</v>
      </c>
      <c r="AX237" s="15" t="s">
        <v>81</v>
      </c>
      <c r="AY237" s="275" t="s">
        <v>134</v>
      </c>
    </row>
    <row r="238" s="2" customFormat="1" ht="16.5" customHeight="1">
      <c r="A238" s="39"/>
      <c r="B238" s="40"/>
      <c r="C238" s="208" t="s">
        <v>372</v>
      </c>
      <c r="D238" s="208" t="s">
        <v>136</v>
      </c>
      <c r="E238" s="209" t="s">
        <v>626</v>
      </c>
      <c r="F238" s="210" t="s">
        <v>627</v>
      </c>
      <c r="G238" s="211" t="s">
        <v>428</v>
      </c>
      <c r="H238" s="212">
        <v>50.270000000000003</v>
      </c>
      <c r="I238" s="213"/>
      <c r="J238" s="214">
        <f>ROUND(I238*H238,2)</f>
        <v>0</v>
      </c>
      <c r="K238" s="215"/>
      <c r="L238" s="45"/>
      <c r="M238" s="216" t="s">
        <v>19</v>
      </c>
      <c r="N238" s="217" t="s">
        <v>44</v>
      </c>
      <c r="O238" s="85"/>
      <c r="P238" s="218">
        <f>O238*H238</f>
        <v>0</v>
      </c>
      <c r="Q238" s="218">
        <v>0.090620000000000006</v>
      </c>
      <c r="R238" s="218">
        <f>Q238*H238</f>
        <v>4.5554674000000004</v>
      </c>
      <c r="S238" s="218">
        <v>0</v>
      </c>
      <c r="T238" s="21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0" t="s">
        <v>158</v>
      </c>
      <c r="AT238" s="220" t="s">
        <v>136</v>
      </c>
      <c r="AU238" s="220" t="s">
        <v>84</v>
      </c>
      <c r="AY238" s="18" t="s">
        <v>134</v>
      </c>
      <c r="BE238" s="221">
        <f>IF(N238="základní",J238,0)</f>
        <v>0</v>
      </c>
      <c r="BF238" s="221">
        <f>IF(N238="snížená",J238,0)</f>
        <v>0</v>
      </c>
      <c r="BG238" s="221">
        <f>IF(N238="zákl. přenesená",J238,0)</f>
        <v>0</v>
      </c>
      <c r="BH238" s="221">
        <f>IF(N238="sníž. přenesená",J238,0)</f>
        <v>0</v>
      </c>
      <c r="BI238" s="221">
        <f>IF(N238="nulová",J238,0)</f>
        <v>0</v>
      </c>
      <c r="BJ238" s="18" t="s">
        <v>81</v>
      </c>
      <c r="BK238" s="221">
        <f>ROUND(I238*H238,2)</f>
        <v>0</v>
      </c>
      <c r="BL238" s="18" t="s">
        <v>158</v>
      </c>
      <c r="BM238" s="220" t="s">
        <v>628</v>
      </c>
    </row>
    <row r="239" s="2" customFormat="1">
      <c r="A239" s="39"/>
      <c r="B239" s="40"/>
      <c r="C239" s="41"/>
      <c r="D239" s="222" t="s">
        <v>142</v>
      </c>
      <c r="E239" s="41"/>
      <c r="F239" s="223" t="s">
        <v>629</v>
      </c>
      <c r="G239" s="41"/>
      <c r="H239" s="41"/>
      <c r="I239" s="224"/>
      <c r="J239" s="41"/>
      <c r="K239" s="41"/>
      <c r="L239" s="45"/>
      <c r="M239" s="225"/>
      <c r="N239" s="226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142</v>
      </c>
      <c r="AU239" s="18" t="s">
        <v>84</v>
      </c>
    </row>
    <row r="240" s="2" customFormat="1">
      <c r="A240" s="39"/>
      <c r="B240" s="40"/>
      <c r="C240" s="41"/>
      <c r="D240" s="227" t="s">
        <v>144</v>
      </c>
      <c r="E240" s="41"/>
      <c r="F240" s="228" t="s">
        <v>630</v>
      </c>
      <c r="G240" s="41"/>
      <c r="H240" s="41"/>
      <c r="I240" s="224"/>
      <c r="J240" s="41"/>
      <c r="K240" s="41"/>
      <c r="L240" s="45"/>
      <c r="M240" s="225"/>
      <c r="N240" s="226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144</v>
      </c>
      <c r="AU240" s="18" t="s">
        <v>84</v>
      </c>
    </row>
    <row r="241" s="13" customFormat="1">
      <c r="A241" s="13"/>
      <c r="B241" s="229"/>
      <c r="C241" s="230"/>
      <c r="D241" s="222" t="s">
        <v>146</v>
      </c>
      <c r="E241" s="231" t="s">
        <v>19</v>
      </c>
      <c r="F241" s="232" t="s">
        <v>631</v>
      </c>
      <c r="G241" s="230"/>
      <c r="H241" s="233">
        <v>50.270000000000003</v>
      </c>
      <c r="I241" s="234"/>
      <c r="J241" s="230"/>
      <c r="K241" s="230"/>
      <c r="L241" s="235"/>
      <c r="M241" s="236"/>
      <c r="N241" s="237"/>
      <c r="O241" s="237"/>
      <c r="P241" s="237"/>
      <c r="Q241" s="237"/>
      <c r="R241" s="237"/>
      <c r="S241" s="237"/>
      <c r="T241" s="23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9" t="s">
        <v>146</v>
      </c>
      <c r="AU241" s="239" t="s">
        <v>84</v>
      </c>
      <c r="AV241" s="13" t="s">
        <v>84</v>
      </c>
      <c r="AW241" s="13" t="s">
        <v>33</v>
      </c>
      <c r="AX241" s="13" t="s">
        <v>81</v>
      </c>
      <c r="AY241" s="239" t="s">
        <v>134</v>
      </c>
    </row>
    <row r="242" s="2" customFormat="1" ht="16.5" customHeight="1">
      <c r="A242" s="39"/>
      <c r="B242" s="40"/>
      <c r="C242" s="208" t="s">
        <v>378</v>
      </c>
      <c r="D242" s="208" t="s">
        <v>136</v>
      </c>
      <c r="E242" s="209" t="s">
        <v>632</v>
      </c>
      <c r="F242" s="210" t="s">
        <v>633</v>
      </c>
      <c r="G242" s="211" t="s">
        <v>428</v>
      </c>
      <c r="H242" s="212">
        <v>113</v>
      </c>
      <c r="I242" s="213"/>
      <c r="J242" s="214">
        <f>ROUND(I242*H242,2)</f>
        <v>0</v>
      </c>
      <c r="K242" s="215"/>
      <c r="L242" s="45"/>
      <c r="M242" s="216" t="s">
        <v>19</v>
      </c>
      <c r="N242" s="217" t="s">
        <v>44</v>
      </c>
      <c r="O242" s="85"/>
      <c r="P242" s="218">
        <f>O242*H242</f>
        <v>0</v>
      </c>
      <c r="Q242" s="218">
        <v>0.098000000000000004</v>
      </c>
      <c r="R242" s="218">
        <f>Q242*H242</f>
        <v>11.074</v>
      </c>
      <c r="S242" s="218">
        <v>0</v>
      </c>
      <c r="T242" s="21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0" t="s">
        <v>158</v>
      </c>
      <c r="AT242" s="220" t="s">
        <v>136</v>
      </c>
      <c r="AU242" s="220" t="s">
        <v>84</v>
      </c>
      <c r="AY242" s="18" t="s">
        <v>134</v>
      </c>
      <c r="BE242" s="221">
        <f>IF(N242="základní",J242,0)</f>
        <v>0</v>
      </c>
      <c r="BF242" s="221">
        <f>IF(N242="snížená",J242,0)</f>
        <v>0</v>
      </c>
      <c r="BG242" s="221">
        <f>IF(N242="zákl. přenesená",J242,0)</f>
        <v>0</v>
      </c>
      <c r="BH242" s="221">
        <f>IF(N242="sníž. přenesená",J242,0)</f>
        <v>0</v>
      </c>
      <c r="BI242" s="221">
        <f>IF(N242="nulová",J242,0)</f>
        <v>0</v>
      </c>
      <c r="BJ242" s="18" t="s">
        <v>81</v>
      </c>
      <c r="BK242" s="221">
        <f>ROUND(I242*H242,2)</f>
        <v>0</v>
      </c>
      <c r="BL242" s="18" t="s">
        <v>158</v>
      </c>
      <c r="BM242" s="220" t="s">
        <v>634</v>
      </c>
    </row>
    <row r="243" s="2" customFormat="1">
      <c r="A243" s="39"/>
      <c r="B243" s="40"/>
      <c r="C243" s="41"/>
      <c r="D243" s="222" t="s">
        <v>142</v>
      </c>
      <c r="E243" s="41"/>
      <c r="F243" s="223" t="s">
        <v>635</v>
      </c>
      <c r="G243" s="41"/>
      <c r="H243" s="41"/>
      <c r="I243" s="224"/>
      <c r="J243" s="41"/>
      <c r="K243" s="41"/>
      <c r="L243" s="45"/>
      <c r="M243" s="225"/>
      <c r="N243" s="226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142</v>
      </c>
      <c r="AU243" s="18" t="s">
        <v>84</v>
      </c>
    </row>
    <row r="244" s="2" customFormat="1">
      <c r="A244" s="39"/>
      <c r="B244" s="40"/>
      <c r="C244" s="41"/>
      <c r="D244" s="227" t="s">
        <v>144</v>
      </c>
      <c r="E244" s="41"/>
      <c r="F244" s="228" t="s">
        <v>636</v>
      </c>
      <c r="G244" s="41"/>
      <c r="H244" s="41"/>
      <c r="I244" s="224"/>
      <c r="J244" s="41"/>
      <c r="K244" s="41"/>
      <c r="L244" s="45"/>
      <c r="M244" s="225"/>
      <c r="N244" s="226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144</v>
      </c>
      <c r="AU244" s="18" t="s">
        <v>84</v>
      </c>
    </row>
    <row r="245" s="13" customFormat="1">
      <c r="A245" s="13"/>
      <c r="B245" s="229"/>
      <c r="C245" s="230"/>
      <c r="D245" s="222" t="s">
        <v>146</v>
      </c>
      <c r="E245" s="231" t="s">
        <v>19</v>
      </c>
      <c r="F245" s="232" t="s">
        <v>637</v>
      </c>
      <c r="G245" s="230"/>
      <c r="H245" s="233">
        <v>113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146</v>
      </c>
      <c r="AU245" s="239" t="s">
        <v>84</v>
      </c>
      <c r="AV245" s="13" t="s">
        <v>84</v>
      </c>
      <c r="AW245" s="13" t="s">
        <v>33</v>
      </c>
      <c r="AX245" s="13" t="s">
        <v>81</v>
      </c>
      <c r="AY245" s="239" t="s">
        <v>134</v>
      </c>
    </row>
    <row r="246" s="2" customFormat="1" ht="16.5" customHeight="1">
      <c r="A246" s="39"/>
      <c r="B246" s="40"/>
      <c r="C246" s="241" t="s">
        <v>384</v>
      </c>
      <c r="D246" s="241" t="s">
        <v>200</v>
      </c>
      <c r="E246" s="242" t="s">
        <v>638</v>
      </c>
      <c r="F246" s="243" t="s">
        <v>639</v>
      </c>
      <c r="G246" s="244" t="s">
        <v>428</v>
      </c>
      <c r="H246" s="245">
        <v>116.39</v>
      </c>
      <c r="I246" s="246"/>
      <c r="J246" s="247">
        <f>ROUND(I246*H246,2)</f>
        <v>0</v>
      </c>
      <c r="K246" s="248"/>
      <c r="L246" s="249"/>
      <c r="M246" s="250" t="s">
        <v>19</v>
      </c>
      <c r="N246" s="251" t="s">
        <v>44</v>
      </c>
      <c r="O246" s="85"/>
      <c r="P246" s="218">
        <f>O246*H246</f>
        <v>0</v>
      </c>
      <c r="Q246" s="218">
        <v>0.027</v>
      </c>
      <c r="R246" s="218">
        <f>Q246*H246</f>
        <v>3.1425299999999998</v>
      </c>
      <c r="S246" s="218">
        <v>0</v>
      </c>
      <c r="T246" s="21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0" t="s">
        <v>199</v>
      </c>
      <c r="AT246" s="220" t="s">
        <v>200</v>
      </c>
      <c r="AU246" s="220" t="s">
        <v>84</v>
      </c>
      <c r="AY246" s="18" t="s">
        <v>134</v>
      </c>
      <c r="BE246" s="221">
        <f>IF(N246="základní",J246,0)</f>
        <v>0</v>
      </c>
      <c r="BF246" s="221">
        <f>IF(N246="snížená",J246,0)</f>
        <v>0</v>
      </c>
      <c r="BG246" s="221">
        <f>IF(N246="zákl. přenesená",J246,0)</f>
        <v>0</v>
      </c>
      <c r="BH246" s="221">
        <f>IF(N246="sníž. přenesená",J246,0)</f>
        <v>0</v>
      </c>
      <c r="BI246" s="221">
        <f>IF(N246="nulová",J246,0)</f>
        <v>0</v>
      </c>
      <c r="BJ246" s="18" t="s">
        <v>81</v>
      </c>
      <c r="BK246" s="221">
        <f>ROUND(I246*H246,2)</f>
        <v>0</v>
      </c>
      <c r="BL246" s="18" t="s">
        <v>158</v>
      </c>
      <c r="BM246" s="220" t="s">
        <v>640</v>
      </c>
    </row>
    <row r="247" s="2" customFormat="1">
      <c r="A247" s="39"/>
      <c r="B247" s="40"/>
      <c r="C247" s="41"/>
      <c r="D247" s="222" t="s">
        <v>142</v>
      </c>
      <c r="E247" s="41"/>
      <c r="F247" s="223" t="s">
        <v>639</v>
      </c>
      <c r="G247" s="41"/>
      <c r="H247" s="41"/>
      <c r="I247" s="224"/>
      <c r="J247" s="41"/>
      <c r="K247" s="41"/>
      <c r="L247" s="45"/>
      <c r="M247" s="225"/>
      <c r="N247" s="226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142</v>
      </c>
      <c r="AU247" s="18" t="s">
        <v>84</v>
      </c>
    </row>
    <row r="248" s="13" customFormat="1">
      <c r="A248" s="13"/>
      <c r="B248" s="229"/>
      <c r="C248" s="230"/>
      <c r="D248" s="222" t="s">
        <v>146</v>
      </c>
      <c r="E248" s="231" t="s">
        <v>19</v>
      </c>
      <c r="F248" s="232" t="s">
        <v>637</v>
      </c>
      <c r="G248" s="230"/>
      <c r="H248" s="233">
        <v>113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9" t="s">
        <v>146</v>
      </c>
      <c r="AU248" s="239" t="s">
        <v>84</v>
      </c>
      <c r="AV248" s="13" t="s">
        <v>84</v>
      </c>
      <c r="AW248" s="13" t="s">
        <v>33</v>
      </c>
      <c r="AX248" s="13" t="s">
        <v>81</v>
      </c>
      <c r="AY248" s="239" t="s">
        <v>134</v>
      </c>
    </row>
    <row r="249" s="13" customFormat="1">
      <c r="A249" s="13"/>
      <c r="B249" s="229"/>
      <c r="C249" s="230"/>
      <c r="D249" s="222" t="s">
        <v>146</v>
      </c>
      <c r="E249" s="230"/>
      <c r="F249" s="232" t="s">
        <v>641</v>
      </c>
      <c r="G249" s="230"/>
      <c r="H249" s="233">
        <v>116.39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146</v>
      </c>
      <c r="AU249" s="239" t="s">
        <v>84</v>
      </c>
      <c r="AV249" s="13" t="s">
        <v>84</v>
      </c>
      <c r="AW249" s="13" t="s">
        <v>4</v>
      </c>
      <c r="AX249" s="13" t="s">
        <v>81</v>
      </c>
      <c r="AY249" s="239" t="s">
        <v>134</v>
      </c>
    </row>
    <row r="250" s="2" customFormat="1" ht="16.5" customHeight="1">
      <c r="A250" s="39"/>
      <c r="B250" s="40"/>
      <c r="C250" s="241" t="s">
        <v>390</v>
      </c>
      <c r="D250" s="241" t="s">
        <v>200</v>
      </c>
      <c r="E250" s="242" t="s">
        <v>642</v>
      </c>
      <c r="F250" s="243" t="s">
        <v>643</v>
      </c>
      <c r="G250" s="244" t="s">
        <v>428</v>
      </c>
      <c r="H250" s="245">
        <v>4.1200000000000001</v>
      </c>
      <c r="I250" s="246"/>
      <c r="J250" s="247">
        <f>ROUND(I250*H250,2)</f>
        <v>0</v>
      </c>
      <c r="K250" s="248"/>
      <c r="L250" s="249"/>
      <c r="M250" s="250" t="s">
        <v>19</v>
      </c>
      <c r="N250" s="251" t="s">
        <v>44</v>
      </c>
      <c r="O250" s="85"/>
      <c r="P250" s="218">
        <f>O250*H250</f>
        <v>0</v>
      </c>
      <c r="Q250" s="218">
        <v>0.11500000000000001</v>
      </c>
      <c r="R250" s="218">
        <f>Q250*H250</f>
        <v>0.47380000000000005</v>
      </c>
      <c r="S250" s="218">
        <v>0</v>
      </c>
      <c r="T250" s="21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0" t="s">
        <v>199</v>
      </c>
      <c r="AT250" s="220" t="s">
        <v>200</v>
      </c>
      <c r="AU250" s="220" t="s">
        <v>84</v>
      </c>
      <c r="AY250" s="18" t="s">
        <v>134</v>
      </c>
      <c r="BE250" s="221">
        <f>IF(N250="základní",J250,0)</f>
        <v>0</v>
      </c>
      <c r="BF250" s="221">
        <f>IF(N250="snížená",J250,0)</f>
        <v>0</v>
      </c>
      <c r="BG250" s="221">
        <f>IF(N250="zákl. přenesená",J250,0)</f>
        <v>0</v>
      </c>
      <c r="BH250" s="221">
        <f>IF(N250="sníž. přenesená",J250,0)</f>
        <v>0</v>
      </c>
      <c r="BI250" s="221">
        <f>IF(N250="nulová",J250,0)</f>
        <v>0</v>
      </c>
      <c r="BJ250" s="18" t="s">
        <v>81</v>
      </c>
      <c r="BK250" s="221">
        <f>ROUND(I250*H250,2)</f>
        <v>0</v>
      </c>
      <c r="BL250" s="18" t="s">
        <v>158</v>
      </c>
      <c r="BM250" s="220" t="s">
        <v>644</v>
      </c>
    </row>
    <row r="251" s="2" customFormat="1">
      <c r="A251" s="39"/>
      <c r="B251" s="40"/>
      <c r="C251" s="41"/>
      <c r="D251" s="222" t="s">
        <v>142</v>
      </c>
      <c r="E251" s="41"/>
      <c r="F251" s="223" t="s">
        <v>643</v>
      </c>
      <c r="G251" s="41"/>
      <c r="H251" s="41"/>
      <c r="I251" s="224"/>
      <c r="J251" s="41"/>
      <c r="K251" s="41"/>
      <c r="L251" s="45"/>
      <c r="M251" s="225"/>
      <c r="N251" s="226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142</v>
      </c>
      <c r="AU251" s="18" t="s">
        <v>84</v>
      </c>
    </row>
    <row r="252" s="13" customFormat="1">
      <c r="A252" s="13"/>
      <c r="B252" s="229"/>
      <c r="C252" s="230"/>
      <c r="D252" s="222" t="s">
        <v>146</v>
      </c>
      <c r="E252" s="231" t="s">
        <v>19</v>
      </c>
      <c r="F252" s="232" t="s">
        <v>158</v>
      </c>
      <c r="G252" s="230"/>
      <c r="H252" s="233">
        <v>4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9" t="s">
        <v>146</v>
      </c>
      <c r="AU252" s="239" t="s">
        <v>84</v>
      </c>
      <c r="AV252" s="13" t="s">
        <v>84</v>
      </c>
      <c r="AW252" s="13" t="s">
        <v>33</v>
      </c>
      <c r="AX252" s="13" t="s">
        <v>81</v>
      </c>
      <c r="AY252" s="239" t="s">
        <v>134</v>
      </c>
    </row>
    <row r="253" s="13" customFormat="1">
      <c r="A253" s="13"/>
      <c r="B253" s="229"/>
      <c r="C253" s="230"/>
      <c r="D253" s="222" t="s">
        <v>146</v>
      </c>
      <c r="E253" s="230"/>
      <c r="F253" s="232" t="s">
        <v>645</v>
      </c>
      <c r="G253" s="230"/>
      <c r="H253" s="233">
        <v>4.1200000000000001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146</v>
      </c>
      <c r="AU253" s="239" t="s">
        <v>84</v>
      </c>
      <c r="AV253" s="13" t="s">
        <v>84</v>
      </c>
      <c r="AW253" s="13" t="s">
        <v>4</v>
      </c>
      <c r="AX253" s="13" t="s">
        <v>81</v>
      </c>
      <c r="AY253" s="239" t="s">
        <v>134</v>
      </c>
    </row>
    <row r="254" s="2" customFormat="1" ht="21.75" customHeight="1">
      <c r="A254" s="39"/>
      <c r="B254" s="40"/>
      <c r="C254" s="208" t="s">
        <v>397</v>
      </c>
      <c r="D254" s="208" t="s">
        <v>136</v>
      </c>
      <c r="E254" s="209" t="s">
        <v>646</v>
      </c>
      <c r="F254" s="210" t="s">
        <v>647</v>
      </c>
      <c r="G254" s="211" t="s">
        <v>428</v>
      </c>
      <c r="H254" s="212">
        <v>4</v>
      </c>
      <c r="I254" s="213"/>
      <c r="J254" s="214">
        <f>ROUND(I254*H254,2)</f>
        <v>0</v>
      </c>
      <c r="K254" s="215"/>
      <c r="L254" s="45"/>
      <c r="M254" s="216" t="s">
        <v>19</v>
      </c>
      <c r="N254" s="217" t="s">
        <v>44</v>
      </c>
      <c r="O254" s="85"/>
      <c r="P254" s="218">
        <f>O254*H254</f>
        <v>0</v>
      </c>
      <c r="Q254" s="218">
        <v>0.14610000000000001</v>
      </c>
      <c r="R254" s="218">
        <f>Q254*H254</f>
        <v>0.58440000000000003</v>
      </c>
      <c r="S254" s="218">
        <v>0</v>
      </c>
      <c r="T254" s="21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0" t="s">
        <v>158</v>
      </c>
      <c r="AT254" s="220" t="s">
        <v>136</v>
      </c>
      <c r="AU254" s="220" t="s">
        <v>84</v>
      </c>
      <c r="AY254" s="18" t="s">
        <v>134</v>
      </c>
      <c r="BE254" s="221">
        <f>IF(N254="základní",J254,0)</f>
        <v>0</v>
      </c>
      <c r="BF254" s="221">
        <f>IF(N254="snížená",J254,0)</f>
        <v>0</v>
      </c>
      <c r="BG254" s="221">
        <f>IF(N254="zákl. přenesená",J254,0)</f>
        <v>0</v>
      </c>
      <c r="BH254" s="221">
        <f>IF(N254="sníž. přenesená",J254,0)</f>
        <v>0</v>
      </c>
      <c r="BI254" s="221">
        <f>IF(N254="nulová",J254,0)</f>
        <v>0</v>
      </c>
      <c r="BJ254" s="18" t="s">
        <v>81</v>
      </c>
      <c r="BK254" s="221">
        <f>ROUND(I254*H254,2)</f>
        <v>0</v>
      </c>
      <c r="BL254" s="18" t="s">
        <v>158</v>
      </c>
      <c r="BM254" s="220" t="s">
        <v>648</v>
      </c>
    </row>
    <row r="255" s="2" customFormat="1">
      <c r="A255" s="39"/>
      <c r="B255" s="40"/>
      <c r="C255" s="41"/>
      <c r="D255" s="222" t="s">
        <v>142</v>
      </c>
      <c r="E255" s="41"/>
      <c r="F255" s="223" t="s">
        <v>649</v>
      </c>
      <c r="G255" s="41"/>
      <c r="H255" s="41"/>
      <c r="I255" s="224"/>
      <c r="J255" s="41"/>
      <c r="K255" s="41"/>
      <c r="L255" s="45"/>
      <c r="M255" s="225"/>
      <c r="N255" s="226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142</v>
      </c>
      <c r="AU255" s="18" t="s">
        <v>84</v>
      </c>
    </row>
    <row r="256" s="2" customFormat="1">
      <c r="A256" s="39"/>
      <c r="B256" s="40"/>
      <c r="C256" s="41"/>
      <c r="D256" s="227" t="s">
        <v>144</v>
      </c>
      <c r="E256" s="41"/>
      <c r="F256" s="228" t="s">
        <v>650</v>
      </c>
      <c r="G256" s="41"/>
      <c r="H256" s="41"/>
      <c r="I256" s="224"/>
      <c r="J256" s="41"/>
      <c r="K256" s="41"/>
      <c r="L256" s="45"/>
      <c r="M256" s="225"/>
      <c r="N256" s="226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144</v>
      </c>
      <c r="AU256" s="18" t="s">
        <v>84</v>
      </c>
    </row>
    <row r="257" s="13" customFormat="1">
      <c r="A257" s="13"/>
      <c r="B257" s="229"/>
      <c r="C257" s="230"/>
      <c r="D257" s="222" t="s">
        <v>146</v>
      </c>
      <c r="E257" s="231" t="s">
        <v>19</v>
      </c>
      <c r="F257" s="232" t="s">
        <v>158</v>
      </c>
      <c r="G257" s="230"/>
      <c r="H257" s="233">
        <v>4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9" t="s">
        <v>146</v>
      </c>
      <c r="AU257" s="239" t="s">
        <v>84</v>
      </c>
      <c r="AV257" s="13" t="s">
        <v>84</v>
      </c>
      <c r="AW257" s="13" t="s">
        <v>33</v>
      </c>
      <c r="AX257" s="13" t="s">
        <v>81</v>
      </c>
      <c r="AY257" s="239" t="s">
        <v>134</v>
      </c>
    </row>
    <row r="258" s="2" customFormat="1" ht="21.75" customHeight="1">
      <c r="A258" s="39"/>
      <c r="B258" s="40"/>
      <c r="C258" s="208" t="s">
        <v>403</v>
      </c>
      <c r="D258" s="208" t="s">
        <v>136</v>
      </c>
      <c r="E258" s="209" t="s">
        <v>651</v>
      </c>
      <c r="F258" s="210" t="s">
        <v>652</v>
      </c>
      <c r="G258" s="211" t="s">
        <v>428</v>
      </c>
      <c r="H258" s="212">
        <v>4</v>
      </c>
      <c r="I258" s="213"/>
      <c r="J258" s="214">
        <f>ROUND(I258*H258,2)</f>
        <v>0</v>
      </c>
      <c r="K258" s="215"/>
      <c r="L258" s="45"/>
      <c r="M258" s="216" t="s">
        <v>19</v>
      </c>
      <c r="N258" s="217" t="s">
        <v>44</v>
      </c>
      <c r="O258" s="85"/>
      <c r="P258" s="218">
        <f>O258*H258</f>
        <v>0</v>
      </c>
      <c r="Q258" s="218">
        <v>0</v>
      </c>
      <c r="R258" s="218">
        <f>Q258*H258</f>
        <v>0</v>
      </c>
      <c r="S258" s="218">
        <v>0</v>
      </c>
      <c r="T258" s="21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0" t="s">
        <v>158</v>
      </c>
      <c r="AT258" s="220" t="s">
        <v>136</v>
      </c>
      <c r="AU258" s="220" t="s">
        <v>84</v>
      </c>
      <c r="AY258" s="18" t="s">
        <v>134</v>
      </c>
      <c r="BE258" s="221">
        <f>IF(N258="základní",J258,0)</f>
        <v>0</v>
      </c>
      <c r="BF258" s="221">
        <f>IF(N258="snížená",J258,0)</f>
        <v>0</v>
      </c>
      <c r="BG258" s="221">
        <f>IF(N258="zákl. přenesená",J258,0)</f>
        <v>0</v>
      </c>
      <c r="BH258" s="221">
        <f>IF(N258="sníž. přenesená",J258,0)</f>
        <v>0</v>
      </c>
      <c r="BI258" s="221">
        <f>IF(N258="nulová",J258,0)</f>
        <v>0</v>
      </c>
      <c r="BJ258" s="18" t="s">
        <v>81</v>
      </c>
      <c r="BK258" s="221">
        <f>ROUND(I258*H258,2)</f>
        <v>0</v>
      </c>
      <c r="BL258" s="18" t="s">
        <v>158</v>
      </c>
      <c r="BM258" s="220" t="s">
        <v>653</v>
      </c>
    </row>
    <row r="259" s="2" customFormat="1">
      <c r="A259" s="39"/>
      <c r="B259" s="40"/>
      <c r="C259" s="41"/>
      <c r="D259" s="222" t="s">
        <v>142</v>
      </c>
      <c r="E259" s="41"/>
      <c r="F259" s="223" t="s">
        <v>654</v>
      </c>
      <c r="G259" s="41"/>
      <c r="H259" s="41"/>
      <c r="I259" s="224"/>
      <c r="J259" s="41"/>
      <c r="K259" s="41"/>
      <c r="L259" s="45"/>
      <c r="M259" s="225"/>
      <c r="N259" s="226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142</v>
      </c>
      <c r="AU259" s="18" t="s">
        <v>84</v>
      </c>
    </row>
    <row r="260" s="2" customFormat="1">
      <c r="A260" s="39"/>
      <c r="B260" s="40"/>
      <c r="C260" s="41"/>
      <c r="D260" s="227" t="s">
        <v>144</v>
      </c>
      <c r="E260" s="41"/>
      <c r="F260" s="228" t="s">
        <v>655</v>
      </c>
      <c r="G260" s="41"/>
      <c r="H260" s="41"/>
      <c r="I260" s="224"/>
      <c r="J260" s="41"/>
      <c r="K260" s="41"/>
      <c r="L260" s="45"/>
      <c r="M260" s="225"/>
      <c r="N260" s="226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144</v>
      </c>
      <c r="AU260" s="18" t="s">
        <v>84</v>
      </c>
    </row>
    <row r="261" s="13" customFormat="1">
      <c r="A261" s="13"/>
      <c r="B261" s="229"/>
      <c r="C261" s="230"/>
      <c r="D261" s="222" t="s">
        <v>146</v>
      </c>
      <c r="E261" s="231" t="s">
        <v>19</v>
      </c>
      <c r="F261" s="232" t="s">
        <v>158</v>
      </c>
      <c r="G261" s="230"/>
      <c r="H261" s="233">
        <v>4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9" t="s">
        <v>146</v>
      </c>
      <c r="AU261" s="239" t="s">
        <v>84</v>
      </c>
      <c r="AV261" s="13" t="s">
        <v>84</v>
      </c>
      <c r="AW261" s="13" t="s">
        <v>33</v>
      </c>
      <c r="AX261" s="13" t="s">
        <v>81</v>
      </c>
      <c r="AY261" s="239" t="s">
        <v>134</v>
      </c>
    </row>
    <row r="262" s="12" customFormat="1" ht="22.8" customHeight="1">
      <c r="A262" s="12"/>
      <c r="B262" s="192"/>
      <c r="C262" s="193"/>
      <c r="D262" s="194" t="s">
        <v>72</v>
      </c>
      <c r="E262" s="206" t="s">
        <v>163</v>
      </c>
      <c r="F262" s="206" t="s">
        <v>164</v>
      </c>
      <c r="G262" s="193"/>
      <c r="H262" s="193"/>
      <c r="I262" s="196"/>
      <c r="J262" s="207">
        <f>BK262</f>
        <v>0</v>
      </c>
      <c r="K262" s="193"/>
      <c r="L262" s="198"/>
      <c r="M262" s="199"/>
      <c r="N262" s="200"/>
      <c r="O262" s="200"/>
      <c r="P262" s="201">
        <f>SUM(P263:P307)</f>
        <v>0</v>
      </c>
      <c r="Q262" s="200"/>
      <c r="R262" s="201">
        <f>SUM(R263:R307)</f>
        <v>45.89029</v>
      </c>
      <c r="S262" s="200"/>
      <c r="T262" s="202">
        <f>SUM(T263:T307)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3" t="s">
        <v>81</v>
      </c>
      <c r="AT262" s="204" t="s">
        <v>72</v>
      </c>
      <c r="AU262" s="204" t="s">
        <v>81</v>
      </c>
      <c r="AY262" s="203" t="s">
        <v>134</v>
      </c>
      <c r="BK262" s="205">
        <f>SUM(BK263:BK307)</f>
        <v>0</v>
      </c>
    </row>
    <row r="263" s="2" customFormat="1" ht="16.5" customHeight="1">
      <c r="A263" s="39"/>
      <c r="B263" s="40"/>
      <c r="C263" s="208" t="s">
        <v>409</v>
      </c>
      <c r="D263" s="208" t="s">
        <v>136</v>
      </c>
      <c r="E263" s="209" t="s">
        <v>656</v>
      </c>
      <c r="F263" s="210" t="s">
        <v>657</v>
      </c>
      <c r="G263" s="211" t="s">
        <v>193</v>
      </c>
      <c r="H263" s="212">
        <v>37</v>
      </c>
      <c r="I263" s="213"/>
      <c r="J263" s="214">
        <f>ROUND(I263*H263,2)</f>
        <v>0</v>
      </c>
      <c r="K263" s="215"/>
      <c r="L263" s="45"/>
      <c r="M263" s="216" t="s">
        <v>19</v>
      </c>
      <c r="N263" s="217" t="s">
        <v>44</v>
      </c>
      <c r="O263" s="85"/>
      <c r="P263" s="218">
        <f>O263*H263</f>
        <v>0</v>
      </c>
      <c r="Q263" s="218">
        <v>0.00064999999999999997</v>
      </c>
      <c r="R263" s="218">
        <f>Q263*H263</f>
        <v>0.024049999999999998</v>
      </c>
      <c r="S263" s="218">
        <v>0</v>
      </c>
      <c r="T263" s="21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0" t="s">
        <v>158</v>
      </c>
      <c r="AT263" s="220" t="s">
        <v>136</v>
      </c>
      <c r="AU263" s="220" t="s">
        <v>84</v>
      </c>
      <c r="AY263" s="18" t="s">
        <v>134</v>
      </c>
      <c r="BE263" s="221">
        <f>IF(N263="základní",J263,0)</f>
        <v>0</v>
      </c>
      <c r="BF263" s="221">
        <f>IF(N263="snížená",J263,0)</f>
        <v>0</v>
      </c>
      <c r="BG263" s="221">
        <f>IF(N263="zákl. přenesená",J263,0)</f>
        <v>0</v>
      </c>
      <c r="BH263" s="221">
        <f>IF(N263="sníž. přenesená",J263,0)</f>
        <v>0</v>
      </c>
      <c r="BI263" s="221">
        <f>IF(N263="nulová",J263,0)</f>
        <v>0</v>
      </c>
      <c r="BJ263" s="18" t="s">
        <v>81</v>
      </c>
      <c r="BK263" s="221">
        <f>ROUND(I263*H263,2)</f>
        <v>0</v>
      </c>
      <c r="BL263" s="18" t="s">
        <v>158</v>
      </c>
      <c r="BM263" s="220" t="s">
        <v>658</v>
      </c>
    </row>
    <row r="264" s="2" customFormat="1">
      <c r="A264" s="39"/>
      <c r="B264" s="40"/>
      <c r="C264" s="41"/>
      <c r="D264" s="222" t="s">
        <v>142</v>
      </c>
      <c r="E264" s="41"/>
      <c r="F264" s="223" t="s">
        <v>659</v>
      </c>
      <c r="G264" s="41"/>
      <c r="H264" s="41"/>
      <c r="I264" s="224"/>
      <c r="J264" s="41"/>
      <c r="K264" s="41"/>
      <c r="L264" s="45"/>
      <c r="M264" s="225"/>
      <c r="N264" s="226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142</v>
      </c>
      <c r="AU264" s="18" t="s">
        <v>84</v>
      </c>
    </row>
    <row r="265" s="2" customFormat="1">
      <c r="A265" s="39"/>
      <c r="B265" s="40"/>
      <c r="C265" s="41"/>
      <c r="D265" s="227" t="s">
        <v>144</v>
      </c>
      <c r="E265" s="41"/>
      <c r="F265" s="228" t="s">
        <v>660</v>
      </c>
      <c r="G265" s="41"/>
      <c r="H265" s="41"/>
      <c r="I265" s="224"/>
      <c r="J265" s="41"/>
      <c r="K265" s="41"/>
      <c r="L265" s="45"/>
      <c r="M265" s="225"/>
      <c r="N265" s="226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144</v>
      </c>
      <c r="AU265" s="18" t="s">
        <v>84</v>
      </c>
    </row>
    <row r="266" s="13" customFormat="1">
      <c r="A266" s="13"/>
      <c r="B266" s="229"/>
      <c r="C266" s="230"/>
      <c r="D266" s="222" t="s">
        <v>146</v>
      </c>
      <c r="E266" s="231" t="s">
        <v>19</v>
      </c>
      <c r="F266" s="232" t="s">
        <v>372</v>
      </c>
      <c r="G266" s="230"/>
      <c r="H266" s="233">
        <v>37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146</v>
      </c>
      <c r="AU266" s="239" t="s">
        <v>84</v>
      </c>
      <c r="AV266" s="13" t="s">
        <v>84</v>
      </c>
      <c r="AW266" s="13" t="s">
        <v>33</v>
      </c>
      <c r="AX266" s="13" t="s">
        <v>81</v>
      </c>
      <c r="AY266" s="239" t="s">
        <v>134</v>
      </c>
    </row>
    <row r="267" s="2" customFormat="1" ht="16.5" customHeight="1">
      <c r="A267" s="39"/>
      <c r="B267" s="40"/>
      <c r="C267" s="208" t="s">
        <v>415</v>
      </c>
      <c r="D267" s="208" t="s">
        <v>136</v>
      </c>
      <c r="E267" s="209" t="s">
        <v>661</v>
      </c>
      <c r="F267" s="210" t="s">
        <v>662</v>
      </c>
      <c r="G267" s="211" t="s">
        <v>193</v>
      </c>
      <c r="H267" s="212">
        <v>26</v>
      </c>
      <c r="I267" s="213"/>
      <c r="J267" s="214">
        <f>ROUND(I267*H267,2)</f>
        <v>0</v>
      </c>
      <c r="K267" s="215"/>
      <c r="L267" s="45"/>
      <c r="M267" s="216" t="s">
        <v>19</v>
      </c>
      <c r="N267" s="217" t="s">
        <v>44</v>
      </c>
      <c r="O267" s="85"/>
      <c r="P267" s="218">
        <f>O267*H267</f>
        <v>0</v>
      </c>
      <c r="Q267" s="218">
        <v>0.00038000000000000002</v>
      </c>
      <c r="R267" s="218">
        <f>Q267*H267</f>
        <v>0.0098799999999999999</v>
      </c>
      <c r="S267" s="218">
        <v>0</v>
      </c>
      <c r="T267" s="21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0" t="s">
        <v>158</v>
      </c>
      <c r="AT267" s="220" t="s">
        <v>136</v>
      </c>
      <c r="AU267" s="220" t="s">
        <v>84</v>
      </c>
      <c r="AY267" s="18" t="s">
        <v>134</v>
      </c>
      <c r="BE267" s="221">
        <f>IF(N267="základní",J267,0)</f>
        <v>0</v>
      </c>
      <c r="BF267" s="221">
        <f>IF(N267="snížená",J267,0)</f>
        <v>0</v>
      </c>
      <c r="BG267" s="221">
        <f>IF(N267="zákl. přenesená",J267,0)</f>
        <v>0</v>
      </c>
      <c r="BH267" s="221">
        <f>IF(N267="sníž. přenesená",J267,0)</f>
        <v>0</v>
      </c>
      <c r="BI267" s="221">
        <f>IF(N267="nulová",J267,0)</f>
        <v>0</v>
      </c>
      <c r="BJ267" s="18" t="s">
        <v>81</v>
      </c>
      <c r="BK267" s="221">
        <f>ROUND(I267*H267,2)</f>
        <v>0</v>
      </c>
      <c r="BL267" s="18" t="s">
        <v>158</v>
      </c>
      <c r="BM267" s="220" t="s">
        <v>663</v>
      </c>
    </row>
    <row r="268" s="2" customFormat="1">
      <c r="A268" s="39"/>
      <c r="B268" s="40"/>
      <c r="C268" s="41"/>
      <c r="D268" s="222" t="s">
        <v>142</v>
      </c>
      <c r="E268" s="41"/>
      <c r="F268" s="223" t="s">
        <v>664</v>
      </c>
      <c r="G268" s="41"/>
      <c r="H268" s="41"/>
      <c r="I268" s="224"/>
      <c r="J268" s="41"/>
      <c r="K268" s="41"/>
      <c r="L268" s="45"/>
      <c r="M268" s="225"/>
      <c r="N268" s="226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142</v>
      </c>
      <c r="AU268" s="18" t="s">
        <v>84</v>
      </c>
    </row>
    <row r="269" s="2" customFormat="1">
      <c r="A269" s="39"/>
      <c r="B269" s="40"/>
      <c r="C269" s="41"/>
      <c r="D269" s="227" t="s">
        <v>144</v>
      </c>
      <c r="E269" s="41"/>
      <c r="F269" s="228" t="s">
        <v>665</v>
      </c>
      <c r="G269" s="41"/>
      <c r="H269" s="41"/>
      <c r="I269" s="224"/>
      <c r="J269" s="41"/>
      <c r="K269" s="41"/>
      <c r="L269" s="45"/>
      <c r="M269" s="225"/>
      <c r="N269" s="226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144</v>
      </c>
      <c r="AU269" s="18" t="s">
        <v>84</v>
      </c>
    </row>
    <row r="270" s="13" customFormat="1">
      <c r="A270" s="13"/>
      <c r="B270" s="229"/>
      <c r="C270" s="230"/>
      <c r="D270" s="222" t="s">
        <v>146</v>
      </c>
      <c r="E270" s="231" t="s">
        <v>19</v>
      </c>
      <c r="F270" s="232" t="s">
        <v>303</v>
      </c>
      <c r="G270" s="230"/>
      <c r="H270" s="233">
        <v>26</v>
      </c>
      <c r="I270" s="234"/>
      <c r="J270" s="230"/>
      <c r="K270" s="230"/>
      <c r="L270" s="235"/>
      <c r="M270" s="236"/>
      <c r="N270" s="237"/>
      <c r="O270" s="237"/>
      <c r="P270" s="237"/>
      <c r="Q270" s="237"/>
      <c r="R270" s="237"/>
      <c r="S270" s="237"/>
      <c r="T270" s="23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9" t="s">
        <v>146</v>
      </c>
      <c r="AU270" s="239" t="s">
        <v>84</v>
      </c>
      <c r="AV270" s="13" t="s">
        <v>84</v>
      </c>
      <c r="AW270" s="13" t="s">
        <v>33</v>
      </c>
      <c r="AX270" s="13" t="s">
        <v>81</v>
      </c>
      <c r="AY270" s="239" t="s">
        <v>134</v>
      </c>
    </row>
    <row r="271" s="2" customFormat="1" ht="16.5" customHeight="1">
      <c r="A271" s="39"/>
      <c r="B271" s="40"/>
      <c r="C271" s="208" t="s">
        <v>666</v>
      </c>
      <c r="D271" s="208" t="s">
        <v>136</v>
      </c>
      <c r="E271" s="209" t="s">
        <v>667</v>
      </c>
      <c r="F271" s="210" t="s">
        <v>668</v>
      </c>
      <c r="G271" s="211" t="s">
        <v>193</v>
      </c>
      <c r="H271" s="212">
        <v>63</v>
      </c>
      <c r="I271" s="213"/>
      <c r="J271" s="214">
        <f>ROUND(I271*H271,2)</f>
        <v>0</v>
      </c>
      <c r="K271" s="215"/>
      <c r="L271" s="45"/>
      <c r="M271" s="216" t="s">
        <v>19</v>
      </c>
      <c r="N271" s="217" t="s">
        <v>44</v>
      </c>
      <c r="O271" s="85"/>
      <c r="P271" s="218">
        <f>O271*H271</f>
        <v>0</v>
      </c>
      <c r="Q271" s="218">
        <v>0</v>
      </c>
      <c r="R271" s="218">
        <f>Q271*H271</f>
        <v>0</v>
      </c>
      <c r="S271" s="218">
        <v>0</v>
      </c>
      <c r="T271" s="21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0" t="s">
        <v>158</v>
      </c>
      <c r="AT271" s="220" t="s">
        <v>136</v>
      </c>
      <c r="AU271" s="220" t="s">
        <v>84</v>
      </c>
      <c r="AY271" s="18" t="s">
        <v>134</v>
      </c>
      <c r="BE271" s="221">
        <f>IF(N271="základní",J271,0)</f>
        <v>0</v>
      </c>
      <c r="BF271" s="221">
        <f>IF(N271="snížená",J271,0)</f>
        <v>0</v>
      </c>
      <c r="BG271" s="221">
        <f>IF(N271="zákl. přenesená",J271,0)</f>
        <v>0</v>
      </c>
      <c r="BH271" s="221">
        <f>IF(N271="sníž. přenesená",J271,0)</f>
        <v>0</v>
      </c>
      <c r="BI271" s="221">
        <f>IF(N271="nulová",J271,0)</f>
        <v>0</v>
      </c>
      <c r="BJ271" s="18" t="s">
        <v>81</v>
      </c>
      <c r="BK271" s="221">
        <f>ROUND(I271*H271,2)</f>
        <v>0</v>
      </c>
      <c r="BL271" s="18" t="s">
        <v>158</v>
      </c>
      <c r="BM271" s="220" t="s">
        <v>669</v>
      </c>
    </row>
    <row r="272" s="2" customFormat="1">
      <c r="A272" s="39"/>
      <c r="B272" s="40"/>
      <c r="C272" s="41"/>
      <c r="D272" s="222" t="s">
        <v>142</v>
      </c>
      <c r="E272" s="41"/>
      <c r="F272" s="223" t="s">
        <v>670</v>
      </c>
      <c r="G272" s="41"/>
      <c r="H272" s="41"/>
      <c r="I272" s="224"/>
      <c r="J272" s="41"/>
      <c r="K272" s="41"/>
      <c r="L272" s="45"/>
      <c r="M272" s="225"/>
      <c r="N272" s="226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142</v>
      </c>
      <c r="AU272" s="18" t="s">
        <v>84</v>
      </c>
    </row>
    <row r="273" s="2" customFormat="1">
      <c r="A273" s="39"/>
      <c r="B273" s="40"/>
      <c r="C273" s="41"/>
      <c r="D273" s="227" t="s">
        <v>144</v>
      </c>
      <c r="E273" s="41"/>
      <c r="F273" s="228" t="s">
        <v>671</v>
      </c>
      <c r="G273" s="41"/>
      <c r="H273" s="41"/>
      <c r="I273" s="224"/>
      <c r="J273" s="41"/>
      <c r="K273" s="41"/>
      <c r="L273" s="45"/>
      <c r="M273" s="225"/>
      <c r="N273" s="226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144</v>
      </c>
      <c r="AU273" s="18" t="s">
        <v>84</v>
      </c>
    </row>
    <row r="274" s="13" customFormat="1">
      <c r="A274" s="13"/>
      <c r="B274" s="229"/>
      <c r="C274" s="230"/>
      <c r="D274" s="222" t="s">
        <v>146</v>
      </c>
      <c r="E274" s="231" t="s">
        <v>19</v>
      </c>
      <c r="F274" s="232" t="s">
        <v>672</v>
      </c>
      <c r="G274" s="230"/>
      <c r="H274" s="233">
        <v>63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9" t="s">
        <v>146</v>
      </c>
      <c r="AU274" s="239" t="s">
        <v>84</v>
      </c>
      <c r="AV274" s="13" t="s">
        <v>84</v>
      </c>
      <c r="AW274" s="13" t="s">
        <v>33</v>
      </c>
      <c r="AX274" s="13" t="s">
        <v>81</v>
      </c>
      <c r="AY274" s="239" t="s">
        <v>134</v>
      </c>
    </row>
    <row r="275" s="2" customFormat="1" ht="16.5" customHeight="1">
      <c r="A275" s="39"/>
      <c r="B275" s="40"/>
      <c r="C275" s="208" t="s">
        <v>673</v>
      </c>
      <c r="D275" s="208" t="s">
        <v>136</v>
      </c>
      <c r="E275" s="209" t="s">
        <v>674</v>
      </c>
      <c r="F275" s="210" t="s">
        <v>675</v>
      </c>
      <c r="G275" s="211" t="s">
        <v>193</v>
      </c>
      <c r="H275" s="212">
        <v>110</v>
      </c>
      <c r="I275" s="213"/>
      <c r="J275" s="214">
        <f>ROUND(I275*H275,2)</f>
        <v>0</v>
      </c>
      <c r="K275" s="215"/>
      <c r="L275" s="45"/>
      <c r="M275" s="216" t="s">
        <v>19</v>
      </c>
      <c r="N275" s="217" t="s">
        <v>44</v>
      </c>
      <c r="O275" s="85"/>
      <c r="P275" s="218">
        <f>O275*H275</f>
        <v>0</v>
      </c>
      <c r="Q275" s="218">
        <v>0.1295</v>
      </c>
      <c r="R275" s="218">
        <f>Q275*H275</f>
        <v>14.245000000000001</v>
      </c>
      <c r="S275" s="218">
        <v>0</v>
      </c>
      <c r="T275" s="21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0" t="s">
        <v>158</v>
      </c>
      <c r="AT275" s="220" t="s">
        <v>136</v>
      </c>
      <c r="AU275" s="220" t="s">
        <v>84</v>
      </c>
      <c r="AY275" s="18" t="s">
        <v>134</v>
      </c>
      <c r="BE275" s="221">
        <f>IF(N275="základní",J275,0)</f>
        <v>0</v>
      </c>
      <c r="BF275" s="221">
        <f>IF(N275="snížená",J275,0)</f>
        <v>0</v>
      </c>
      <c r="BG275" s="221">
        <f>IF(N275="zákl. přenesená",J275,0)</f>
        <v>0</v>
      </c>
      <c r="BH275" s="221">
        <f>IF(N275="sníž. přenesená",J275,0)</f>
        <v>0</v>
      </c>
      <c r="BI275" s="221">
        <f>IF(N275="nulová",J275,0)</f>
        <v>0</v>
      </c>
      <c r="BJ275" s="18" t="s">
        <v>81</v>
      </c>
      <c r="BK275" s="221">
        <f>ROUND(I275*H275,2)</f>
        <v>0</v>
      </c>
      <c r="BL275" s="18" t="s">
        <v>158</v>
      </c>
      <c r="BM275" s="220" t="s">
        <v>676</v>
      </c>
    </row>
    <row r="276" s="2" customFormat="1">
      <c r="A276" s="39"/>
      <c r="B276" s="40"/>
      <c r="C276" s="41"/>
      <c r="D276" s="222" t="s">
        <v>142</v>
      </c>
      <c r="E276" s="41"/>
      <c r="F276" s="223" t="s">
        <v>677</v>
      </c>
      <c r="G276" s="41"/>
      <c r="H276" s="41"/>
      <c r="I276" s="224"/>
      <c r="J276" s="41"/>
      <c r="K276" s="41"/>
      <c r="L276" s="45"/>
      <c r="M276" s="225"/>
      <c r="N276" s="226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142</v>
      </c>
      <c r="AU276" s="18" t="s">
        <v>84</v>
      </c>
    </row>
    <row r="277" s="2" customFormat="1">
      <c r="A277" s="39"/>
      <c r="B277" s="40"/>
      <c r="C277" s="41"/>
      <c r="D277" s="227" t="s">
        <v>144</v>
      </c>
      <c r="E277" s="41"/>
      <c r="F277" s="228" t="s">
        <v>678</v>
      </c>
      <c r="G277" s="41"/>
      <c r="H277" s="41"/>
      <c r="I277" s="224"/>
      <c r="J277" s="41"/>
      <c r="K277" s="41"/>
      <c r="L277" s="45"/>
      <c r="M277" s="225"/>
      <c r="N277" s="226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144</v>
      </c>
      <c r="AU277" s="18" t="s">
        <v>84</v>
      </c>
    </row>
    <row r="278" s="13" customFormat="1">
      <c r="A278" s="13"/>
      <c r="B278" s="229"/>
      <c r="C278" s="230"/>
      <c r="D278" s="222" t="s">
        <v>146</v>
      </c>
      <c r="E278" s="231" t="s">
        <v>19</v>
      </c>
      <c r="F278" s="232" t="s">
        <v>679</v>
      </c>
      <c r="G278" s="230"/>
      <c r="H278" s="233">
        <v>110</v>
      </c>
      <c r="I278" s="234"/>
      <c r="J278" s="230"/>
      <c r="K278" s="230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146</v>
      </c>
      <c r="AU278" s="239" t="s">
        <v>84</v>
      </c>
      <c r="AV278" s="13" t="s">
        <v>84</v>
      </c>
      <c r="AW278" s="13" t="s">
        <v>33</v>
      </c>
      <c r="AX278" s="13" t="s">
        <v>81</v>
      </c>
      <c r="AY278" s="239" t="s">
        <v>134</v>
      </c>
    </row>
    <row r="279" s="2" customFormat="1" ht="16.5" customHeight="1">
      <c r="A279" s="39"/>
      <c r="B279" s="40"/>
      <c r="C279" s="241" t="s">
        <v>609</v>
      </c>
      <c r="D279" s="241" t="s">
        <v>200</v>
      </c>
      <c r="E279" s="242" t="s">
        <v>680</v>
      </c>
      <c r="F279" s="243" t="s">
        <v>681</v>
      </c>
      <c r="G279" s="244" t="s">
        <v>193</v>
      </c>
      <c r="H279" s="245">
        <v>112.2</v>
      </c>
      <c r="I279" s="246"/>
      <c r="J279" s="247">
        <f>ROUND(I279*H279,2)</f>
        <v>0</v>
      </c>
      <c r="K279" s="248"/>
      <c r="L279" s="249"/>
      <c r="M279" s="250" t="s">
        <v>19</v>
      </c>
      <c r="N279" s="251" t="s">
        <v>44</v>
      </c>
      <c r="O279" s="85"/>
      <c r="P279" s="218">
        <f>O279*H279</f>
        <v>0</v>
      </c>
      <c r="Q279" s="218">
        <v>0.044999999999999998</v>
      </c>
      <c r="R279" s="218">
        <f>Q279*H279</f>
        <v>5.0490000000000004</v>
      </c>
      <c r="S279" s="218">
        <v>0</v>
      </c>
      <c r="T279" s="21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0" t="s">
        <v>199</v>
      </c>
      <c r="AT279" s="220" t="s">
        <v>200</v>
      </c>
      <c r="AU279" s="220" t="s">
        <v>84</v>
      </c>
      <c r="AY279" s="18" t="s">
        <v>134</v>
      </c>
      <c r="BE279" s="221">
        <f>IF(N279="základní",J279,0)</f>
        <v>0</v>
      </c>
      <c r="BF279" s="221">
        <f>IF(N279="snížená",J279,0)</f>
        <v>0</v>
      </c>
      <c r="BG279" s="221">
        <f>IF(N279="zákl. přenesená",J279,0)</f>
        <v>0</v>
      </c>
      <c r="BH279" s="221">
        <f>IF(N279="sníž. přenesená",J279,0)</f>
        <v>0</v>
      </c>
      <c r="BI279" s="221">
        <f>IF(N279="nulová",J279,0)</f>
        <v>0</v>
      </c>
      <c r="BJ279" s="18" t="s">
        <v>81</v>
      </c>
      <c r="BK279" s="221">
        <f>ROUND(I279*H279,2)</f>
        <v>0</v>
      </c>
      <c r="BL279" s="18" t="s">
        <v>158</v>
      </c>
      <c r="BM279" s="220" t="s">
        <v>682</v>
      </c>
    </row>
    <row r="280" s="2" customFormat="1">
      <c r="A280" s="39"/>
      <c r="B280" s="40"/>
      <c r="C280" s="41"/>
      <c r="D280" s="222" t="s">
        <v>142</v>
      </c>
      <c r="E280" s="41"/>
      <c r="F280" s="223" t="s">
        <v>681</v>
      </c>
      <c r="G280" s="41"/>
      <c r="H280" s="41"/>
      <c r="I280" s="224"/>
      <c r="J280" s="41"/>
      <c r="K280" s="41"/>
      <c r="L280" s="45"/>
      <c r="M280" s="225"/>
      <c r="N280" s="226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142</v>
      </c>
      <c r="AU280" s="18" t="s">
        <v>84</v>
      </c>
    </row>
    <row r="281" s="13" customFormat="1">
      <c r="A281" s="13"/>
      <c r="B281" s="229"/>
      <c r="C281" s="230"/>
      <c r="D281" s="222" t="s">
        <v>146</v>
      </c>
      <c r="E281" s="231" t="s">
        <v>19</v>
      </c>
      <c r="F281" s="232" t="s">
        <v>683</v>
      </c>
      <c r="G281" s="230"/>
      <c r="H281" s="233">
        <v>110</v>
      </c>
      <c r="I281" s="234"/>
      <c r="J281" s="230"/>
      <c r="K281" s="230"/>
      <c r="L281" s="235"/>
      <c r="M281" s="236"/>
      <c r="N281" s="237"/>
      <c r="O281" s="237"/>
      <c r="P281" s="237"/>
      <c r="Q281" s="237"/>
      <c r="R281" s="237"/>
      <c r="S281" s="237"/>
      <c r="T281" s="23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9" t="s">
        <v>146</v>
      </c>
      <c r="AU281" s="239" t="s">
        <v>84</v>
      </c>
      <c r="AV281" s="13" t="s">
        <v>84</v>
      </c>
      <c r="AW281" s="13" t="s">
        <v>33</v>
      </c>
      <c r="AX281" s="13" t="s">
        <v>81</v>
      </c>
      <c r="AY281" s="239" t="s">
        <v>134</v>
      </c>
    </row>
    <row r="282" s="13" customFormat="1">
      <c r="A282" s="13"/>
      <c r="B282" s="229"/>
      <c r="C282" s="230"/>
      <c r="D282" s="222" t="s">
        <v>146</v>
      </c>
      <c r="E282" s="230"/>
      <c r="F282" s="232" t="s">
        <v>684</v>
      </c>
      <c r="G282" s="230"/>
      <c r="H282" s="233">
        <v>112.2</v>
      </c>
      <c r="I282" s="234"/>
      <c r="J282" s="230"/>
      <c r="K282" s="230"/>
      <c r="L282" s="235"/>
      <c r="M282" s="236"/>
      <c r="N282" s="237"/>
      <c r="O282" s="237"/>
      <c r="P282" s="237"/>
      <c r="Q282" s="237"/>
      <c r="R282" s="237"/>
      <c r="S282" s="237"/>
      <c r="T282" s="23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9" t="s">
        <v>146</v>
      </c>
      <c r="AU282" s="239" t="s">
        <v>84</v>
      </c>
      <c r="AV282" s="13" t="s">
        <v>84</v>
      </c>
      <c r="AW282" s="13" t="s">
        <v>4</v>
      </c>
      <c r="AX282" s="13" t="s">
        <v>81</v>
      </c>
      <c r="AY282" s="239" t="s">
        <v>134</v>
      </c>
    </row>
    <row r="283" s="2" customFormat="1" ht="16.5" customHeight="1">
      <c r="A283" s="39"/>
      <c r="B283" s="40"/>
      <c r="C283" s="208" t="s">
        <v>685</v>
      </c>
      <c r="D283" s="208" t="s">
        <v>136</v>
      </c>
      <c r="E283" s="209" t="s">
        <v>686</v>
      </c>
      <c r="F283" s="210" t="s">
        <v>687</v>
      </c>
      <c r="G283" s="211" t="s">
        <v>193</v>
      </c>
      <c r="H283" s="212">
        <v>128</v>
      </c>
      <c r="I283" s="213"/>
      <c r="J283" s="214">
        <f>ROUND(I283*H283,2)</f>
        <v>0</v>
      </c>
      <c r="K283" s="215"/>
      <c r="L283" s="45"/>
      <c r="M283" s="216" t="s">
        <v>19</v>
      </c>
      <c r="N283" s="217" t="s">
        <v>44</v>
      </c>
      <c r="O283" s="85"/>
      <c r="P283" s="218">
        <f>O283*H283</f>
        <v>0</v>
      </c>
      <c r="Q283" s="218">
        <v>0.15540000000000001</v>
      </c>
      <c r="R283" s="218">
        <f>Q283*H283</f>
        <v>19.891200000000001</v>
      </c>
      <c r="S283" s="218">
        <v>0</v>
      </c>
      <c r="T283" s="21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0" t="s">
        <v>158</v>
      </c>
      <c r="AT283" s="220" t="s">
        <v>136</v>
      </c>
      <c r="AU283" s="220" t="s">
        <v>84</v>
      </c>
      <c r="AY283" s="18" t="s">
        <v>134</v>
      </c>
      <c r="BE283" s="221">
        <f>IF(N283="základní",J283,0)</f>
        <v>0</v>
      </c>
      <c r="BF283" s="221">
        <f>IF(N283="snížená",J283,0)</f>
        <v>0</v>
      </c>
      <c r="BG283" s="221">
        <f>IF(N283="zákl. přenesená",J283,0)</f>
        <v>0</v>
      </c>
      <c r="BH283" s="221">
        <f>IF(N283="sníž. přenesená",J283,0)</f>
        <v>0</v>
      </c>
      <c r="BI283" s="221">
        <f>IF(N283="nulová",J283,0)</f>
        <v>0</v>
      </c>
      <c r="BJ283" s="18" t="s">
        <v>81</v>
      </c>
      <c r="BK283" s="221">
        <f>ROUND(I283*H283,2)</f>
        <v>0</v>
      </c>
      <c r="BL283" s="18" t="s">
        <v>158</v>
      </c>
      <c r="BM283" s="220" t="s">
        <v>688</v>
      </c>
    </row>
    <row r="284" s="2" customFormat="1">
      <c r="A284" s="39"/>
      <c r="B284" s="40"/>
      <c r="C284" s="41"/>
      <c r="D284" s="222" t="s">
        <v>142</v>
      </c>
      <c r="E284" s="41"/>
      <c r="F284" s="223" t="s">
        <v>689</v>
      </c>
      <c r="G284" s="41"/>
      <c r="H284" s="41"/>
      <c r="I284" s="224"/>
      <c r="J284" s="41"/>
      <c r="K284" s="41"/>
      <c r="L284" s="45"/>
      <c r="M284" s="225"/>
      <c r="N284" s="226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142</v>
      </c>
      <c r="AU284" s="18" t="s">
        <v>84</v>
      </c>
    </row>
    <row r="285" s="2" customFormat="1">
      <c r="A285" s="39"/>
      <c r="B285" s="40"/>
      <c r="C285" s="41"/>
      <c r="D285" s="227" t="s">
        <v>144</v>
      </c>
      <c r="E285" s="41"/>
      <c r="F285" s="228" t="s">
        <v>690</v>
      </c>
      <c r="G285" s="41"/>
      <c r="H285" s="41"/>
      <c r="I285" s="224"/>
      <c r="J285" s="41"/>
      <c r="K285" s="41"/>
      <c r="L285" s="45"/>
      <c r="M285" s="225"/>
      <c r="N285" s="226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144</v>
      </c>
      <c r="AU285" s="18" t="s">
        <v>84</v>
      </c>
    </row>
    <row r="286" s="13" customFormat="1">
      <c r="A286" s="13"/>
      <c r="B286" s="229"/>
      <c r="C286" s="230"/>
      <c r="D286" s="222" t="s">
        <v>146</v>
      </c>
      <c r="E286" s="231" t="s">
        <v>19</v>
      </c>
      <c r="F286" s="232" t="s">
        <v>691</v>
      </c>
      <c r="G286" s="230"/>
      <c r="H286" s="233">
        <v>128</v>
      </c>
      <c r="I286" s="234"/>
      <c r="J286" s="230"/>
      <c r="K286" s="230"/>
      <c r="L286" s="235"/>
      <c r="M286" s="236"/>
      <c r="N286" s="237"/>
      <c r="O286" s="237"/>
      <c r="P286" s="237"/>
      <c r="Q286" s="237"/>
      <c r="R286" s="237"/>
      <c r="S286" s="237"/>
      <c r="T286" s="23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9" t="s">
        <v>146</v>
      </c>
      <c r="AU286" s="239" t="s">
        <v>84</v>
      </c>
      <c r="AV286" s="13" t="s">
        <v>84</v>
      </c>
      <c r="AW286" s="13" t="s">
        <v>33</v>
      </c>
      <c r="AX286" s="13" t="s">
        <v>81</v>
      </c>
      <c r="AY286" s="239" t="s">
        <v>134</v>
      </c>
    </row>
    <row r="287" s="2" customFormat="1" ht="16.5" customHeight="1">
      <c r="A287" s="39"/>
      <c r="B287" s="40"/>
      <c r="C287" s="241" t="s">
        <v>692</v>
      </c>
      <c r="D287" s="241" t="s">
        <v>200</v>
      </c>
      <c r="E287" s="242" t="s">
        <v>693</v>
      </c>
      <c r="F287" s="243" t="s">
        <v>694</v>
      </c>
      <c r="G287" s="244" t="s">
        <v>193</v>
      </c>
      <c r="H287" s="245">
        <v>4</v>
      </c>
      <c r="I287" s="246"/>
      <c r="J287" s="247">
        <f>ROUND(I287*H287,2)</f>
        <v>0</v>
      </c>
      <c r="K287" s="248"/>
      <c r="L287" s="249"/>
      <c r="M287" s="250" t="s">
        <v>19</v>
      </c>
      <c r="N287" s="251" t="s">
        <v>44</v>
      </c>
      <c r="O287" s="85"/>
      <c r="P287" s="218">
        <f>O287*H287</f>
        <v>0</v>
      </c>
      <c r="Q287" s="218">
        <v>0.065670000000000006</v>
      </c>
      <c r="R287" s="218">
        <f>Q287*H287</f>
        <v>0.26268000000000002</v>
      </c>
      <c r="S287" s="218">
        <v>0</v>
      </c>
      <c r="T287" s="21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0" t="s">
        <v>199</v>
      </c>
      <c r="AT287" s="220" t="s">
        <v>200</v>
      </c>
      <c r="AU287" s="220" t="s">
        <v>84</v>
      </c>
      <c r="AY287" s="18" t="s">
        <v>134</v>
      </c>
      <c r="BE287" s="221">
        <f>IF(N287="základní",J287,0)</f>
        <v>0</v>
      </c>
      <c r="BF287" s="221">
        <f>IF(N287="snížená",J287,0)</f>
        <v>0</v>
      </c>
      <c r="BG287" s="221">
        <f>IF(N287="zákl. přenesená",J287,0)</f>
        <v>0</v>
      </c>
      <c r="BH287" s="221">
        <f>IF(N287="sníž. přenesená",J287,0)</f>
        <v>0</v>
      </c>
      <c r="BI287" s="221">
        <f>IF(N287="nulová",J287,0)</f>
        <v>0</v>
      </c>
      <c r="BJ287" s="18" t="s">
        <v>81</v>
      </c>
      <c r="BK287" s="221">
        <f>ROUND(I287*H287,2)</f>
        <v>0</v>
      </c>
      <c r="BL287" s="18" t="s">
        <v>158</v>
      </c>
      <c r="BM287" s="220" t="s">
        <v>695</v>
      </c>
    </row>
    <row r="288" s="2" customFormat="1">
      <c r="A288" s="39"/>
      <c r="B288" s="40"/>
      <c r="C288" s="41"/>
      <c r="D288" s="222" t="s">
        <v>142</v>
      </c>
      <c r="E288" s="41"/>
      <c r="F288" s="223" t="s">
        <v>694</v>
      </c>
      <c r="G288" s="41"/>
      <c r="H288" s="41"/>
      <c r="I288" s="224"/>
      <c r="J288" s="41"/>
      <c r="K288" s="41"/>
      <c r="L288" s="45"/>
      <c r="M288" s="225"/>
      <c r="N288" s="226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142</v>
      </c>
      <c r="AU288" s="18" t="s">
        <v>84</v>
      </c>
    </row>
    <row r="289" s="13" customFormat="1">
      <c r="A289" s="13"/>
      <c r="B289" s="229"/>
      <c r="C289" s="230"/>
      <c r="D289" s="222" t="s">
        <v>146</v>
      </c>
      <c r="E289" s="231" t="s">
        <v>19</v>
      </c>
      <c r="F289" s="232" t="s">
        <v>158</v>
      </c>
      <c r="G289" s="230"/>
      <c r="H289" s="233">
        <v>4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9" t="s">
        <v>146</v>
      </c>
      <c r="AU289" s="239" t="s">
        <v>84</v>
      </c>
      <c r="AV289" s="13" t="s">
        <v>84</v>
      </c>
      <c r="AW289" s="13" t="s">
        <v>33</v>
      </c>
      <c r="AX289" s="13" t="s">
        <v>81</v>
      </c>
      <c r="AY289" s="239" t="s">
        <v>134</v>
      </c>
    </row>
    <row r="290" s="2" customFormat="1" ht="16.5" customHeight="1">
      <c r="A290" s="39"/>
      <c r="B290" s="40"/>
      <c r="C290" s="241" t="s">
        <v>696</v>
      </c>
      <c r="D290" s="241" t="s">
        <v>200</v>
      </c>
      <c r="E290" s="242" t="s">
        <v>697</v>
      </c>
      <c r="F290" s="243" t="s">
        <v>698</v>
      </c>
      <c r="G290" s="244" t="s">
        <v>193</v>
      </c>
      <c r="H290" s="245">
        <v>64</v>
      </c>
      <c r="I290" s="246"/>
      <c r="J290" s="247">
        <f>ROUND(I290*H290,2)</f>
        <v>0</v>
      </c>
      <c r="K290" s="248"/>
      <c r="L290" s="249"/>
      <c r="M290" s="250" t="s">
        <v>19</v>
      </c>
      <c r="N290" s="251" t="s">
        <v>44</v>
      </c>
      <c r="O290" s="85"/>
      <c r="P290" s="218">
        <f>O290*H290</f>
        <v>0</v>
      </c>
      <c r="Q290" s="218">
        <v>0.048300000000000003</v>
      </c>
      <c r="R290" s="218">
        <f>Q290*H290</f>
        <v>3.0912000000000002</v>
      </c>
      <c r="S290" s="218">
        <v>0</v>
      </c>
      <c r="T290" s="21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0" t="s">
        <v>199</v>
      </c>
      <c r="AT290" s="220" t="s">
        <v>200</v>
      </c>
      <c r="AU290" s="220" t="s">
        <v>84</v>
      </c>
      <c r="AY290" s="18" t="s">
        <v>134</v>
      </c>
      <c r="BE290" s="221">
        <f>IF(N290="základní",J290,0)</f>
        <v>0</v>
      </c>
      <c r="BF290" s="221">
        <f>IF(N290="snížená",J290,0)</f>
        <v>0</v>
      </c>
      <c r="BG290" s="221">
        <f>IF(N290="zákl. přenesená",J290,0)</f>
        <v>0</v>
      </c>
      <c r="BH290" s="221">
        <f>IF(N290="sníž. přenesená",J290,0)</f>
        <v>0</v>
      </c>
      <c r="BI290" s="221">
        <f>IF(N290="nulová",J290,0)</f>
        <v>0</v>
      </c>
      <c r="BJ290" s="18" t="s">
        <v>81</v>
      </c>
      <c r="BK290" s="221">
        <f>ROUND(I290*H290,2)</f>
        <v>0</v>
      </c>
      <c r="BL290" s="18" t="s">
        <v>158</v>
      </c>
      <c r="BM290" s="220" t="s">
        <v>699</v>
      </c>
    </row>
    <row r="291" s="2" customFormat="1">
      <c r="A291" s="39"/>
      <c r="B291" s="40"/>
      <c r="C291" s="41"/>
      <c r="D291" s="222" t="s">
        <v>142</v>
      </c>
      <c r="E291" s="41"/>
      <c r="F291" s="223" t="s">
        <v>698</v>
      </c>
      <c r="G291" s="41"/>
      <c r="H291" s="41"/>
      <c r="I291" s="224"/>
      <c r="J291" s="41"/>
      <c r="K291" s="41"/>
      <c r="L291" s="45"/>
      <c r="M291" s="225"/>
      <c r="N291" s="226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142</v>
      </c>
      <c r="AU291" s="18" t="s">
        <v>84</v>
      </c>
    </row>
    <row r="292" s="13" customFormat="1">
      <c r="A292" s="13"/>
      <c r="B292" s="229"/>
      <c r="C292" s="230"/>
      <c r="D292" s="222" t="s">
        <v>146</v>
      </c>
      <c r="E292" s="231" t="s">
        <v>19</v>
      </c>
      <c r="F292" s="232" t="s">
        <v>700</v>
      </c>
      <c r="G292" s="230"/>
      <c r="H292" s="233">
        <v>64</v>
      </c>
      <c r="I292" s="234"/>
      <c r="J292" s="230"/>
      <c r="K292" s="230"/>
      <c r="L292" s="235"/>
      <c r="M292" s="236"/>
      <c r="N292" s="237"/>
      <c r="O292" s="237"/>
      <c r="P292" s="237"/>
      <c r="Q292" s="237"/>
      <c r="R292" s="237"/>
      <c r="S292" s="237"/>
      <c r="T292" s="23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9" t="s">
        <v>146</v>
      </c>
      <c r="AU292" s="239" t="s">
        <v>84</v>
      </c>
      <c r="AV292" s="13" t="s">
        <v>84</v>
      </c>
      <c r="AW292" s="13" t="s">
        <v>33</v>
      </c>
      <c r="AX292" s="13" t="s">
        <v>81</v>
      </c>
      <c r="AY292" s="239" t="s">
        <v>134</v>
      </c>
    </row>
    <row r="293" s="2" customFormat="1" ht="16.5" customHeight="1">
      <c r="A293" s="39"/>
      <c r="B293" s="40"/>
      <c r="C293" s="241" t="s">
        <v>701</v>
      </c>
      <c r="D293" s="241" t="s">
        <v>200</v>
      </c>
      <c r="E293" s="242" t="s">
        <v>702</v>
      </c>
      <c r="F293" s="243" t="s">
        <v>703</v>
      </c>
      <c r="G293" s="244" t="s">
        <v>193</v>
      </c>
      <c r="H293" s="245">
        <v>60</v>
      </c>
      <c r="I293" s="246"/>
      <c r="J293" s="247">
        <f>ROUND(I293*H293,2)</f>
        <v>0</v>
      </c>
      <c r="K293" s="248"/>
      <c r="L293" s="249"/>
      <c r="M293" s="250" t="s">
        <v>19</v>
      </c>
      <c r="N293" s="251" t="s">
        <v>44</v>
      </c>
      <c r="O293" s="85"/>
      <c r="P293" s="218">
        <f>O293*H293</f>
        <v>0</v>
      </c>
      <c r="Q293" s="218">
        <v>0.055</v>
      </c>
      <c r="R293" s="218">
        <f>Q293*H293</f>
        <v>3.2999999999999998</v>
      </c>
      <c r="S293" s="218">
        <v>0</v>
      </c>
      <c r="T293" s="21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0" t="s">
        <v>199</v>
      </c>
      <c r="AT293" s="220" t="s">
        <v>200</v>
      </c>
      <c r="AU293" s="220" t="s">
        <v>84</v>
      </c>
      <c r="AY293" s="18" t="s">
        <v>134</v>
      </c>
      <c r="BE293" s="221">
        <f>IF(N293="základní",J293,0)</f>
        <v>0</v>
      </c>
      <c r="BF293" s="221">
        <f>IF(N293="snížená",J293,0)</f>
        <v>0</v>
      </c>
      <c r="BG293" s="221">
        <f>IF(N293="zákl. přenesená",J293,0)</f>
        <v>0</v>
      </c>
      <c r="BH293" s="221">
        <f>IF(N293="sníž. přenesená",J293,0)</f>
        <v>0</v>
      </c>
      <c r="BI293" s="221">
        <f>IF(N293="nulová",J293,0)</f>
        <v>0</v>
      </c>
      <c r="BJ293" s="18" t="s">
        <v>81</v>
      </c>
      <c r="BK293" s="221">
        <f>ROUND(I293*H293,2)</f>
        <v>0</v>
      </c>
      <c r="BL293" s="18" t="s">
        <v>158</v>
      </c>
      <c r="BM293" s="220" t="s">
        <v>704</v>
      </c>
    </row>
    <row r="294" s="2" customFormat="1">
      <c r="A294" s="39"/>
      <c r="B294" s="40"/>
      <c r="C294" s="41"/>
      <c r="D294" s="222" t="s">
        <v>142</v>
      </c>
      <c r="E294" s="41"/>
      <c r="F294" s="223" t="s">
        <v>703</v>
      </c>
      <c r="G294" s="41"/>
      <c r="H294" s="41"/>
      <c r="I294" s="224"/>
      <c r="J294" s="41"/>
      <c r="K294" s="41"/>
      <c r="L294" s="45"/>
      <c r="M294" s="225"/>
      <c r="N294" s="226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142</v>
      </c>
      <c r="AU294" s="18" t="s">
        <v>84</v>
      </c>
    </row>
    <row r="295" s="13" customFormat="1">
      <c r="A295" s="13"/>
      <c r="B295" s="229"/>
      <c r="C295" s="230"/>
      <c r="D295" s="222" t="s">
        <v>146</v>
      </c>
      <c r="E295" s="231" t="s">
        <v>19</v>
      </c>
      <c r="F295" s="232" t="s">
        <v>705</v>
      </c>
      <c r="G295" s="230"/>
      <c r="H295" s="233">
        <v>60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9" t="s">
        <v>146</v>
      </c>
      <c r="AU295" s="239" t="s">
        <v>84</v>
      </c>
      <c r="AV295" s="13" t="s">
        <v>84</v>
      </c>
      <c r="AW295" s="13" t="s">
        <v>33</v>
      </c>
      <c r="AX295" s="13" t="s">
        <v>81</v>
      </c>
      <c r="AY295" s="239" t="s">
        <v>134</v>
      </c>
    </row>
    <row r="296" s="2" customFormat="1" ht="16.5" customHeight="1">
      <c r="A296" s="39"/>
      <c r="B296" s="40"/>
      <c r="C296" s="208" t="s">
        <v>706</v>
      </c>
      <c r="D296" s="208" t="s">
        <v>136</v>
      </c>
      <c r="E296" s="209" t="s">
        <v>707</v>
      </c>
      <c r="F296" s="210" t="s">
        <v>708</v>
      </c>
      <c r="G296" s="211" t="s">
        <v>193</v>
      </c>
      <c r="H296" s="212">
        <v>192</v>
      </c>
      <c r="I296" s="213"/>
      <c r="J296" s="214">
        <f>ROUND(I296*H296,2)</f>
        <v>0</v>
      </c>
      <c r="K296" s="215"/>
      <c r="L296" s="45"/>
      <c r="M296" s="216" t="s">
        <v>19</v>
      </c>
      <c r="N296" s="217" t="s">
        <v>44</v>
      </c>
      <c r="O296" s="85"/>
      <c r="P296" s="218">
        <f>O296*H296</f>
        <v>0</v>
      </c>
      <c r="Q296" s="218">
        <v>0</v>
      </c>
      <c r="R296" s="218">
        <f>Q296*H296</f>
        <v>0</v>
      </c>
      <c r="S296" s="218">
        <v>0</v>
      </c>
      <c r="T296" s="21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0" t="s">
        <v>158</v>
      </c>
      <c r="AT296" s="220" t="s">
        <v>136</v>
      </c>
      <c r="AU296" s="220" t="s">
        <v>84</v>
      </c>
      <c r="AY296" s="18" t="s">
        <v>134</v>
      </c>
      <c r="BE296" s="221">
        <f>IF(N296="základní",J296,0)</f>
        <v>0</v>
      </c>
      <c r="BF296" s="221">
        <f>IF(N296="snížená",J296,0)</f>
        <v>0</v>
      </c>
      <c r="BG296" s="221">
        <f>IF(N296="zákl. přenesená",J296,0)</f>
        <v>0</v>
      </c>
      <c r="BH296" s="221">
        <f>IF(N296="sníž. přenesená",J296,0)</f>
        <v>0</v>
      </c>
      <c r="BI296" s="221">
        <f>IF(N296="nulová",J296,0)</f>
        <v>0</v>
      </c>
      <c r="BJ296" s="18" t="s">
        <v>81</v>
      </c>
      <c r="BK296" s="221">
        <f>ROUND(I296*H296,2)</f>
        <v>0</v>
      </c>
      <c r="BL296" s="18" t="s">
        <v>158</v>
      </c>
      <c r="BM296" s="220" t="s">
        <v>709</v>
      </c>
    </row>
    <row r="297" s="2" customFormat="1">
      <c r="A297" s="39"/>
      <c r="B297" s="40"/>
      <c r="C297" s="41"/>
      <c r="D297" s="222" t="s">
        <v>142</v>
      </c>
      <c r="E297" s="41"/>
      <c r="F297" s="223" t="s">
        <v>710</v>
      </c>
      <c r="G297" s="41"/>
      <c r="H297" s="41"/>
      <c r="I297" s="224"/>
      <c r="J297" s="41"/>
      <c r="K297" s="41"/>
      <c r="L297" s="45"/>
      <c r="M297" s="225"/>
      <c r="N297" s="226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142</v>
      </c>
      <c r="AU297" s="18" t="s">
        <v>84</v>
      </c>
    </row>
    <row r="298" s="2" customFormat="1">
      <c r="A298" s="39"/>
      <c r="B298" s="40"/>
      <c r="C298" s="41"/>
      <c r="D298" s="227" t="s">
        <v>144</v>
      </c>
      <c r="E298" s="41"/>
      <c r="F298" s="228" t="s">
        <v>711</v>
      </c>
      <c r="G298" s="41"/>
      <c r="H298" s="41"/>
      <c r="I298" s="224"/>
      <c r="J298" s="41"/>
      <c r="K298" s="41"/>
      <c r="L298" s="45"/>
      <c r="M298" s="225"/>
      <c r="N298" s="226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144</v>
      </c>
      <c r="AU298" s="18" t="s">
        <v>84</v>
      </c>
    </row>
    <row r="299" s="13" customFormat="1">
      <c r="A299" s="13"/>
      <c r="B299" s="229"/>
      <c r="C299" s="230"/>
      <c r="D299" s="222" t="s">
        <v>146</v>
      </c>
      <c r="E299" s="231" t="s">
        <v>19</v>
      </c>
      <c r="F299" s="232" t="s">
        <v>712</v>
      </c>
      <c r="G299" s="230"/>
      <c r="H299" s="233">
        <v>192</v>
      </c>
      <c r="I299" s="234"/>
      <c r="J299" s="230"/>
      <c r="K299" s="230"/>
      <c r="L299" s="235"/>
      <c r="M299" s="236"/>
      <c r="N299" s="237"/>
      <c r="O299" s="237"/>
      <c r="P299" s="237"/>
      <c r="Q299" s="237"/>
      <c r="R299" s="237"/>
      <c r="S299" s="237"/>
      <c r="T299" s="23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9" t="s">
        <v>146</v>
      </c>
      <c r="AU299" s="239" t="s">
        <v>84</v>
      </c>
      <c r="AV299" s="13" t="s">
        <v>84</v>
      </c>
      <c r="AW299" s="13" t="s">
        <v>33</v>
      </c>
      <c r="AX299" s="13" t="s">
        <v>81</v>
      </c>
      <c r="AY299" s="239" t="s">
        <v>134</v>
      </c>
    </row>
    <row r="300" s="2" customFormat="1" ht="16.5" customHeight="1">
      <c r="A300" s="39"/>
      <c r="B300" s="40"/>
      <c r="C300" s="208" t="s">
        <v>713</v>
      </c>
      <c r="D300" s="208" t="s">
        <v>136</v>
      </c>
      <c r="E300" s="209" t="s">
        <v>714</v>
      </c>
      <c r="F300" s="210" t="s">
        <v>715</v>
      </c>
      <c r="G300" s="211" t="s">
        <v>193</v>
      </c>
      <c r="H300" s="212">
        <v>192</v>
      </c>
      <c r="I300" s="213"/>
      <c r="J300" s="214">
        <f>ROUND(I300*H300,2)</f>
        <v>0</v>
      </c>
      <c r="K300" s="215"/>
      <c r="L300" s="45"/>
      <c r="M300" s="216" t="s">
        <v>19</v>
      </c>
      <c r="N300" s="217" t="s">
        <v>44</v>
      </c>
      <c r="O300" s="85"/>
      <c r="P300" s="218">
        <f>O300*H300</f>
        <v>0</v>
      </c>
      <c r="Q300" s="218">
        <v>9.0000000000000006E-05</v>
      </c>
      <c r="R300" s="218">
        <f>Q300*H300</f>
        <v>0.01728</v>
      </c>
      <c r="S300" s="218">
        <v>0</v>
      </c>
      <c r="T300" s="21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0" t="s">
        <v>158</v>
      </c>
      <c r="AT300" s="220" t="s">
        <v>136</v>
      </c>
      <c r="AU300" s="220" t="s">
        <v>84</v>
      </c>
      <c r="AY300" s="18" t="s">
        <v>134</v>
      </c>
      <c r="BE300" s="221">
        <f>IF(N300="základní",J300,0)</f>
        <v>0</v>
      </c>
      <c r="BF300" s="221">
        <f>IF(N300="snížená",J300,0)</f>
        <v>0</v>
      </c>
      <c r="BG300" s="221">
        <f>IF(N300="zákl. přenesená",J300,0)</f>
        <v>0</v>
      </c>
      <c r="BH300" s="221">
        <f>IF(N300="sníž. přenesená",J300,0)</f>
        <v>0</v>
      </c>
      <c r="BI300" s="221">
        <f>IF(N300="nulová",J300,0)</f>
        <v>0</v>
      </c>
      <c r="BJ300" s="18" t="s">
        <v>81</v>
      </c>
      <c r="BK300" s="221">
        <f>ROUND(I300*H300,2)</f>
        <v>0</v>
      </c>
      <c r="BL300" s="18" t="s">
        <v>158</v>
      </c>
      <c r="BM300" s="220" t="s">
        <v>716</v>
      </c>
    </row>
    <row r="301" s="2" customFormat="1">
      <c r="A301" s="39"/>
      <c r="B301" s="40"/>
      <c r="C301" s="41"/>
      <c r="D301" s="222" t="s">
        <v>142</v>
      </c>
      <c r="E301" s="41"/>
      <c r="F301" s="223" t="s">
        <v>717</v>
      </c>
      <c r="G301" s="41"/>
      <c r="H301" s="41"/>
      <c r="I301" s="224"/>
      <c r="J301" s="41"/>
      <c r="K301" s="41"/>
      <c r="L301" s="45"/>
      <c r="M301" s="225"/>
      <c r="N301" s="226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142</v>
      </c>
      <c r="AU301" s="18" t="s">
        <v>84</v>
      </c>
    </row>
    <row r="302" s="2" customFormat="1">
      <c r="A302" s="39"/>
      <c r="B302" s="40"/>
      <c r="C302" s="41"/>
      <c r="D302" s="227" t="s">
        <v>144</v>
      </c>
      <c r="E302" s="41"/>
      <c r="F302" s="228" t="s">
        <v>718</v>
      </c>
      <c r="G302" s="41"/>
      <c r="H302" s="41"/>
      <c r="I302" s="224"/>
      <c r="J302" s="41"/>
      <c r="K302" s="41"/>
      <c r="L302" s="45"/>
      <c r="M302" s="225"/>
      <c r="N302" s="226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144</v>
      </c>
      <c r="AU302" s="18" t="s">
        <v>84</v>
      </c>
    </row>
    <row r="303" s="13" customFormat="1">
      <c r="A303" s="13"/>
      <c r="B303" s="229"/>
      <c r="C303" s="230"/>
      <c r="D303" s="222" t="s">
        <v>146</v>
      </c>
      <c r="E303" s="231" t="s">
        <v>19</v>
      </c>
      <c r="F303" s="232" t="s">
        <v>712</v>
      </c>
      <c r="G303" s="230"/>
      <c r="H303" s="233">
        <v>192</v>
      </c>
      <c r="I303" s="234"/>
      <c r="J303" s="230"/>
      <c r="K303" s="230"/>
      <c r="L303" s="235"/>
      <c r="M303" s="236"/>
      <c r="N303" s="237"/>
      <c r="O303" s="237"/>
      <c r="P303" s="237"/>
      <c r="Q303" s="237"/>
      <c r="R303" s="237"/>
      <c r="S303" s="237"/>
      <c r="T303" s="23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9" t="s">
        <v>146</v>
      </c>
      <c r="AU303" s="239" t="s">
        <v>84</v>
      </c>
      <c r="AV303" s="13" t="s">
        <v>84</v>
      </c>
      <c r="AW303" s="13" t="s">
        <v>33</v>
      </c>
      <c r="AX303" s="13" t="s">
        <v>81</v>
      </c>
      <c r="AY303" s="239" t="s">
        <v>134</v>
      </c>
    </row>
    <row r="304" s="2" customFormat="1" ht="16.5" customHeight="1">
      <c r="A304" s="39"/>
      <c r="B304" s="40"/>
      <c r="C304" s="208" t="s">
        <v>719</v>
      </c>
      <c r="D304" s="208" t="s">
        <v>136</v>
      </c>
      <c r="E304" s="209" t="s">
        <v>720</v>
      </c>
      <c r="F304" s="210" t="s">
        <v>721</v>
      </c>
      <c r="G304" s="211" t="s">
        <v>193</v>
      </c>
      <c r="H304" s="212">
        <v>192</v>
      </c>
      <c r="I304" s="213"/>
      <c r="J304" s="214">
        <f>ROUND(I304*H304,2)</f>
        <v>0</v>
      </c>
      <c r="K304" s="215"/>
      <c r="L304" s="45"/>
      <c r="M304" s="216" t="s">
        <v>19</v>
      </c>
      <c r="N304" s="217" t="s">
        <v>44</v>
      </c>
      <c r="O304" s="85"/>
      <c r="P304" s="218">
        <f>O304*H304</f>
        <v>0</v>
      </c>
      <c r="Q304" s="218">
        <v>0</v>
      </c>
      <c r="R304" s="218">
        <f>Q304*H304</f>
        <v>0</v>
      </c>
      <c r="S304" s="218">
        <v>0</v>
      </c>
      <c r="T304" s="21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0" t="s">
        <v>158</v>
      </c>
      <c r="AT304" s="220" t="s">
        <v>136</v>
      </c>
      <c r="AU304" s="220" t="s">
        <v>84</v>
      </c>
      <c r="AY304" s="18" t="s">
        <v>134</v>
      </c>
      <c r="BE304" s="221">
        <f>IF(N304="základní",J304,0)</f>
        <v>0</v>
      </c>
      <c r="BF304" s="221">
        <f>IF(N304="snížená",J304,0)</f>
        <v>0</v>
      </c>
      <c r="BG304" s="221">
        <f>IF(N304="zákl. přenesená",J304,0)</f>
        <v>0</v>
      </c>
      <c r="BH304" s="221">
        <f>IF(N304="sníž. přenesená",J304,0)</f>
        <v>0</v>
      </c>
      <c r="BI304" s="221">
        <f>IF(N304="nulová",J304,0)</f>
        <v>0</v>
      </c>
      <c r="BJ304" s="18" t="s">
        <v>81</v>
      </c>
      <c r="BK304" s="221">
        <f>ROUND(I304*H304,2)</f>
        <v>0</v>
      </c>
      <c r="BL304" s="18" t="s">
        <v>158</v>
      </c>
      <c r="BM304" s="220" t="s">
        <v>722</v>
      </c>
    </row>
    <row r="305" s="2" customFormat="1">
      <c r="A305" s="39"/>
      <c r="B305" s="40"/>
      <c r="C305" s="41"/>
      <c r="D305" s="222" t="s">
        <v>142</v>
      </c>
      <c r="E305" s="41"/>
      <c r="F305" s="223" t="s">
        <v>723</v>
      </c>
      <c r="G305" s="41"/>
      <c r="H305" s="41"/>
      <c r="I305" s="224"/>
      <c r="J305" s="41"/>
      <c r="K305" s="41"/>
      <c r="L305" s="45"/>
      <c r="M305" s="225"/>
      <c r="N305" s="226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142</v>
      </c>
      <c r="AU305" s="18" t="s">
        <v>84</v>
      </c>
    </row>
    <row r="306" s="2" customFormat="1">
      <c r="A306" s="39"/>
      <c r="B306" s="40"/>
      <c r="C306" s="41"/>
      <c r="D306" s="227" t="s">
        <v>144</v>
      </c>
      <c r="E306" s="41"/>
      <c r="F306" s="228" t="s">
        <v>724</v>
      </c>
      <c r="G306" s="41"/>
      <c r="H306" s="41"/>
      <c r="I306" s="224"/>
      <c r="J306" s="41"/>
      <c r="K306" s="41"/>
      <c r="L306" s="45"/>
      <c r="M306" s="225"/>
      <c r="N306" s="226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144</v>
      </c>
      <c r="AU306" s="18" t="s">
        <v>84</v>
      </c>
    </row>
    <row r="307" s="13" customFormat="1">
      <c r="A307" s="13"/>
      <c r="B307" s="229"/>
      <c r="C307" s="230"/>
      <c r="D307" s="222" t="s">
        <v>146</v>
      </c>
      <c r="E307" s="231" t="s">
        <v>19</v>
      </c>
      <c r="F307" s="232" t="s">
        <v>725</v>
      </c>
      <c r="G307" s="230"/>
      <c r="H307" s="233">
        <v>192</v>
      </c>
      <c r="I307" s="234"/>
      <c r="J307" s="230"/>
      <c r="K307" s="230"/>
      <c r="L307" s="235"/>
      <c r="M307" s="236"/>
      <c r="N307" s="237"/>
      <c r="O307" s="237"/>
      <c r="P307" s="237"/>
      <c r="Q307" s="237"/>
      <c r="R307" s="237"/>
      <c r="S307" s="237"/>
      <c r="T307" s="23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9" t="s">
        <v>146</v>
      </c>
      <c r="AU307" s="239" t="s">
        <v>84</v>
      </c>
      <c r="AV307" s="13" t="s">
        <v>84</v>
      </c>
      <c r="AW307" s="13" t="s">
        <v>33</v>
      </c>
      <c r="AX307" s="13" t="s">
        <v>73</v>
      </c>
      <c r="AY307" s="239" t="s">
        <v>134</v>
      </c>
    </row>
    <row r="308" s="12" customFormat="1" ht="22.8" customHeight="1">
      <c r="A308" s="12"/>
      <c r="B308" s="192"/>
      <c r="C308" s="193"/>
      <c r="D308" s="194" t="s">
        <v>72</v>
      </c>
      <c r="E308" s="206" t="s">
        <v>726</v>
      </c>
      <c r="F308" s="206" t="s">
        <v>727</v>
      </c>
      <c r="G308" s="193"/>
      <c r="H308" s="193"/>
      <c r="I308" s="196"/>
      <c r="J308" s="207">
        <f>BK308</f>
        <v>0</v>
      </c>
      <c r="K308" s="193"/>
      <c r="L308" s="198"/>
      <c r="M308" s="199"/>
      <c r="N308" s="200"/>
      <c r="O308" s="200"/>
      <c r="P308" s="201">
        <f>SUM(P309:P337)</f>
        <v>0</v>
      </c>
      <c r="Q308" s="200"/>
      <c r="R308" s="201">
        <f>SUM(R309:R337)</f>
        <v>0</v>
      </c>
      <c r="S308" s="200"/>
      <c r="T308" s="202">
        <f>SUM(T309:T337)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3" t="s">
        <v>81</v>
      </c>
      <c r="AT308" s="204" t="s">
        <v>72</v>
      </c>
      <c r="AU308" s="204" t="s">
        <v>81</v>
      </c>
      <c r="AY308" s="203" t="s">
        <v>134</v>
      </c>
      <c r="BK308" s="205">
        <f>SUM(BK309:BK337)</f>
        <v>0</v>
      </c>
    </row>
    <row r="309" s="2" customFormat="1" ht="16.5" customHeight="1">
      <c r="A309" s="39"/>
      <c r="B309" s="40"/>
      <c r="C309" s="208" t="s">
        <v>728</v>
      </c>
      <c r="D309" s="208" t="s">
        <v>136</v>
      </c>
      <c r="E309" s="209" t="s">
        <v>729</v>
      </c>
      <c r="F309" s="210" t="s">
        <v>730</v>
      </c>
      <c r="G309" s="211" t="s">
        <v>157</v>
      </c>
      <c r="H309" s="212">
        <v>38</v>
      </c>
      <c r="I309" s="213"/>
      <c r="J309" s="214">
        <f>ROUND(I309*H309,2)</f>
        <v>0</v>
      </c>
      <c r="K309" s="215"/>
      <c r="L309" s="45"/>
      <c r="M309" s="216" t="s">
        <v>19</v>
      </c>
      <c r="N309" s="217" t="s">
        <v>44</v>
      </c>
      <c r="O309" s="85"/>
      <c r="P309" s="218">
        <f>O309*H309</f>
        <v>0</v>
      </c>
      <c r="Q309" s="218">
        <v>0</v>
      </c>
      <c r="R309" s="218">
        <f>Q309*H309</f>
        <v>0</v>
      </c>
      <c r="S309" s="218">
        <v>0</v>
      </c>
      <c r="T309" s="21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0" t="s">
        <v>158</v>
      </c>
      <c r="AT309" s="220" t="s">
        <v>136</v>
      </c>
      <c r="AU309" s="220" t="s">
        <v>84</v>
      </c>
      <c r="AY309" s="18" t="s">
        <v>134</v>
      </c>
      <c r="BE309" s="221">
        <f>IF(N309="základní",J309,0)</f>
        <v>0</v>
      </c>
      <c r="BF309" s="221">
        <f>IF(N309="snížená",J309,0)</f>
        <v>0</v>
      </c>
      <c r="BG309" s="221">
        <f>IF(N309="zákl. přenesená",J309,0)</f>
        <v>0</v>
      </c>
      <c r="BH309" s="221">
        <f>IF(N309="sníž. přenesená",J309,0)</f>
        <v>0</v>
      </c>
      <c r="BI309" s="221">
        <f>IF(N309="nulová",J309,0)</f>
        <v>0</v>
      </c>
      <c r="BJ309" s="18" t="s">
        <v>81</v>
      </c>
      <c r="BK309" s="221">
        <f>ROUND(I309*H309,2)</f>
        <v>0</v>
      </c>
      <c r="BL309" s="18" t="s">
        <v>158</v>
      </c>
      <c r="BM309" s="220" t="s">
        <v>731</v>
      </c>
    </row>
    <row r="310" s="2" customFormat="1">
      <c r="A310" s="39"/>
      <c r="B310" s="40"/>
      <c r="C310" s="41"/>
      <c r="D310" s="222" t="s">
        <v>142</v>
      </c>
      <c r="E310" s="41"/>
      <c r="F310" s="223" t="s">
        <v>732</v>
      </c>
      <c r="G310" s="41"/>
      <c r="H310" s="41"/>
      <c r="I310" s="224"/>
      <c r="J310" s="41"/>
      <c r="K310" s="41"/>
      <c r="L310" s="45"/>
      <c r="M310" s="225"/>
      <c r="N310" s="226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142</v>
      </c>
      <c r="AU310" s="18" t="s">
        <v>84</v>
      </c>
    </row>
    <row r="311" s="2" customFormat="1">
      <c r="A311" s="39"/>
      <c r="B311" s="40"/>
      <c r="C311" s="41"/>
      <c r="D311" s="227" t="s">
        <v>144</v>
      </c>
      <c r="E311" s="41"/>
      <c r="F311" s="228" t="s">
        <v>733</v>
      </c>
      <c r="G311" s="41"/>
      <c r="H311" s="41"/>
      <c r="I311" s="224"/>
      <c r="J311" s="41"/>
      <c r="K311" s="41"/>
      <c r="L311" s="45"/>
      <c r="M311" s="225"/>
      <c r="N311" s="226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144</v>
      </c>
      <c r="AU311" s="18" t="s">
        <v>84</v>
      </c>
    </row>
    <row r="312" s="13" customFormat="1">
      <c r="A312" s="13"/>
      <c r="B312" s="229"/>
      <c r="C312" s="230"/>
      <c r="D312" s="222" t="s">
        <v>146</v>
      </c>
      <c r="E312" s="231" t="s">
        <v>19</v>
      </c>
      <c r="F312" s="232" t="s">
        <v>378</v>
      </c>
      <c r="G312" s="230"/>
      <c r="H312" s="233">
        <v>38</v>
      </c>
      <c r="I312" s="234"/>
      <c r="J312" s="230"/>
      <c r="K312" s="230"/>
      <c r="L312" s="235"/>
      <c r="M312" s="236"/>
      <c r="N312" s="237"/>
      <c r="O312" s="237"/>
      <c r="P312" s="237"/>
      <c r="Q312" s="237"/>
      <c r="R312" s="237"/>
      <c r="S312" s="237"/>
      <c r="T312" s="23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9" t="s">
        <v>146</v>
      </c>
      <c r="AU312" s="239" t="s">
        <v>84</v>
      </c>
      <c r="AV312" s="13" t="s">
        <v>84</v>
      </c>
      <c r="AW312" s="13" t="s">
        <v>33</v>
      </c>
      <c r="AX312" s="13" t="s">
        <v>73</v>
      </c>
      <c r="AY312" s="239" t="s">
        <v>134</v>
      </c>
    </row>
    <row r="313" s="2" customFormat="1" ht="16.5" customHeight="1">
      <c r="A313" s="39"/>
      <c r="B313" s="40"/>
      <c r="C313" s="208" t="s">
        <v>734</v>
      </c>
      <c r="D313" s="208" t="s">
        <v>136</v>
      </c>
      <c r="E313" s="209" t="s">
        <v>735</v>
      </c>
      <c r="F313" s="210" t="s">
        <v>736</v>
      </c>
      <c r="G313" s="211" t="s">
        <v>157</v>
      </c>
      <c r="H313" s="212">
        <v>684</v>
      </c>
      <c r="I313" s="213"/>
      <c r="J313" s="214">
        <f>ROUND(I313*H313,2)</f>
        <v>0</v>
      </c>
      <c r="K313" s="215"/>
      <c r="L313" s="45"/>
      <c r="M313" s="216" t="s">
        <v>19</v>
      </c>
      <c r="N313" s="217" t="s">
        <v>44</v>
      </c>
      <c r="O313" s="85"/>
      <c r="P313" s="218">
        <f>O313*H313</f>
        <v>0</v>
      </c>
      <c r="Q313" s="218">
        <v>0</v>
      </c>
      <c r="R313" s="218">
        <f>Q313*H313</f>
        <v>0</v>
      </c>
      <c r="S313" s="218">
        <v>0</v>
      </c>
      <c r="T313" s="21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0" t="s">
        <v>158</v>
      </c>
      <c r="AT313" s="220" t="s">
        <v>136</v>
      </c>
      <c r="AU313" s="220" t="s">
        <v>84</v>
      </c>
      <c r="AY313" s="18" t="s">
        <v>134</v>
      </c>
      <c r="BE313" s="221">
        <f>IF(N313="základní",J313,0)</f>
        <v>0</v>
      </c>
      <c r="BF313" s="221">
        <f>IF(N313="snížená",J313,0)</f>
        <v>0</v>
      </c>
      <c r="BG313" s="221">
        <f>IF(N313="zákl. přenesená",J313,0)</f>
        <v>0</v>
      </c>
      <c r="BH313" s="221">
        <f>IF(N313="sníž. přenesená",J313,0)</f>
        <v>0</v>
      </c>
      <c r="BI313" s="221">
        <f>IF(N313="nulová",J313,0)</f>
        <v>0</v>
      </c>
      <c r="BJ313" s="18" t="s">
        <v>81</v>
      </c>
      <c r="BK313" s="221">
        <f>ROUND(I313*H313,2)</f>
        <v>0</v>
      </c>
      <c r="BL313" s="18" t="s">
        <v>158</v>
      </c>
      <c r="BM313" s="220" t="s">
        <v>737</v>
      </c>
    </row>
    <row r="314" s="2" customFormat="1">
      <c r="A314" s="39"/>
      <c r="B314" s="40"/>
      <c r="C314" s="41"/>
      <c r="D314" s="222" t="s">
        <v>142</v>
      </c>
      <c r="E314" s="41"/>
      <c r="F314" s="223" t="s">
        <v>738</v>
      </c>
      <c r="G314" s="41"/>
      <c r="H314" s="41"/>
      <c r="I314" s="224"/>
      <c r="J314" s="41"/>
      <c r="K314" s="41"/>
      <c r="L314" s="45"/>
      <c r="M314" s="225"/>
      <c r="N314" s="226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142</v>
      </c>
      <c r="AU314" s="18" t="s">
        <v>84</v>
      </c>
    </row>
    <row r="315" s="2" customFormat="1">
      <c r="A315" s="39"/>
      <c r="B315" s="40"/>
      <c r="C315" s="41"/>
      <c r="D315" s="227" t="s">
        <v>144</v>
      </c>
      <c r="E315" s="41"/>
      <c r="F315" s="228" t="s">
        <v>739</v>
      </c>
      <c r="G315" s="41"/>
      <c r="H315" s="41"/>
      <c r="I315" s="224"/>
      <c r="J315" s="41"/>
      <c r="K315" s="41"/>
      <c r="L315" s="45"/>
      <c r="M315" s="225"/>
      <c r="N315" s="226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144</v>
      </c>
      <c r="AU315" s="18" t="s">
        <v>84</v>
      </c>
    </row>
    <row r="316" s="13" customFormat="1">
      <c r="A316" s="13"/>
      <c r="B316" s="229"/>
      <c r="C316" s="230"/>
      <c r="D316" s="222" t="s">
        <v>146</v>
      </c>
      <c r="E316" s="231" t="s">
        <v>19</v>
      </c>
      <c r="F316" s="232" t="s">
        <v>740</v>
      </c>
      <c r="G316" s="230"/>
      <c r="H316" s="233">
        <v>684</v>
      </c>
      <c r="I316" s="234"/>
      <c r="J316" s="230"/>
      <c r="K316" s="230"/>
      <c r="L316" s="235"/>
      <c r="M316" s="236"/>
      <c r="N316" s="237"/>
      <c r="O316" s="237"/>
      <c r="P316" s="237"/>
      <c r="Q316" s="237"/>
      <c r="R316" s="237"/>
      <c r="S316" s="237"/>
      <c r="T316" s="23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9" t="s">
        <v>146</v>
      </c>
      <c r="AU316" s="239" t="s">
        <v>84</v>
      </c>
      <c r="AV316" s="13" t="s">
        <v>84</v>
      </c>
      <c r="AW316" s="13" t="s">
        <v>33</v>
      </c>
      <c r="AX316" s="13" t="s">
        <v>81</v>
      </c>
      <c r="AY316" s="239" t="s">
        <v>134</v>
      </c>
    </row>
    <row r="317" s="2" customFormat="1" ht="16.5" customHeight="1">
      <c r="A317" s="39"/>
      <c r="B317" s="40"/>
      <c r="C317" s="208" t="s">
        <v>741</v>
      </c>
      <c r="D317" s="208" t="s">
        <v>136</v>
      </c>
      <c r="E317" s="209" t="s">
        <v>742</v>
      </c>
      <c r="F317" s="210" t="s">
        <v>743</v>
      </c>
      <c r="G317" s="211" t="s">
        <v>157</v>
      </c>
      <c r="H317" s="212">
        <v>19.956</v>
      </c>
      <c r="I317" s="213"/>
      <c r="J317" s="214">
        <f>ROUND(I317*H317,2)</f>
        <v>0</v>
      </c>
      <c r="K317" s="215"/>
      <c r="L317" s="45"/>
      <c r="M317" s="216" t="s">
        <v>19</v>
      </c>
      <c r="N317" s="217" t="s">
        <v>44</v>
      </c>
      <c r="O317" s="85"/>
      <c r="P317" s="218">
        <f>O317*H317</f>
        <v>0</v>
      </c>
      <c r="Q317" s="218">
        <v>0</v>
      </c>
      <c r="R317" s="218">
        <f>Q317*H317</f>
        <v>0</v>
      </c>
      <c r="S317" s="218">
        <v>0</v>
      </c>
      <c r="T317" s="21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0" t="s">
        <v>158</v>
      </c>
      <c r="AT317" s="220" t="s">
        <v>136</v>
      </c>
      <c r="AU317" s="220" t="s">
        <v>84</v>
      </c>
      <c r="AY317" s="18" t="s">
        <v>134</v>
      </c>
      <c r="BE317" s="221">
        <f>IF(N317="základní",J317,0)</f>
        <v>0</v>
      </c>
      <c r="BF317" s="221">
        <f>IF(N317="snížená",J317,0)</f>
        <v>0</v>
      </c>
      <c r="BG317" s="221">
        <f>IF(N317="zákl. přenesená",J317,0)</f>
        <v>0</v>
      </c>
      <c r="BH317" s="221">
        <f>IF(N317="sníž. přenesená",J317,0)</f>
        <v>0</v>
      </c>
      <c r="BI317" s="221">
        <f>IF(N317="nulová",J317,0)</f>
        <v>0</v>
      </c>
      <c r="BJ317" s="18" t="s">
        <v>81</v>
      </c>
      <c r="BK317" s="221">
        <f>ROUND(I317*H317,2)</f>
        <v>0</v>
      </c>
      <c r="BL317" s="18" t="s">
        <v>158</v>
      </c>
      <c r="BM317" s="220" t="s">
        <v>744</v>
      </c>
    </row>
    <row r="318" s="2" customFormat="1">
      <c r="A318" s="39"/>
      <c r="B318" s="40"/>
      <c r="C318" s="41"/>
      <c r="D318" s="222" t="s">
        <v>142</v>
      </c>
      <c r="E318" s="41"/>
      <c r="F318" s="223" t="s">
        <v>745</v>
      </c>
      <c r="G318" s="41"/>
      <c r="H318" s="41"/>
      <c r="I318" s="224"/>
      <c r="J318" s="41"/>
      <c r="K318" s="41"/>
      <c r="L318" s="45"/>
      <c r="M318" s="225"/>
      <c r="N318" s="226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142</v>
      </c>
      <c r="AU318" s="18" t="s">
        <v>84</v>
      </c>
    </row>
    <row r="319" s="2" customFormat="1">
      <c r="A319" s="39"/>
      <c r="B319" s="40"/>
      <c r="C319" s="41"/>
      <c r="D319" s="227" t="s">
        <v>144</v>
      </c>
      <c r="E319" s="41"/>
      <c r="F319" s="228" t="s">
        <v>746</v>
      </c>
      <c r="G319" s="41"/>
      <c r="H319" s="41"/>
      <c r="I319" s="224"/>
      <c r="J319" s="41"/>
      <c r="K319" s="41"/>
      <c r="L319" s="45"/>
      <c r="M319" s="225"/>
      <c r="N319" s="226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144</v>
      </c>
      <c r="AU319" s="18" t="s">
        <v>84</v>
      </c>
    </row>
    <row r="320" s="14" customFormat="1">
      <c r="A320" s="14"/>
      <c r="B320" s="252"/>
      <c r="C320" s="253"/>
      <c r="D320" s="222" t="s">
        <v>146</v>
      </c>
      <c r="E320" s="254" t="s">
        <v>19</v>
      </c>
      <c r="F320" s="255" t="s">
        <v>747</v>
      </c>
      <c r="G320" s="253"/>
      <c r="H320" s="254" t="s">
        <v>19</v>
      </c>
      <c r="I320" s="256"/>
      <c r="J320" s="253"/>
      <c r="K320" s="253"/>
      <c r="L320" s="257"/>
      <c r="M320" s="258"/>
      <c r="N320" s="259"/>
      <c r="O320" s="259"/>
      <c r="P320" s="259"/>
      <c r="Q320" s="259"/>
      <c r="R320" s="259"/>
      <c r="S320" s="259"/>
      <c r="T320" s="26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1" t="s">
        <v>146</v>
      </c>
      <c r="AU320" s="261" t="s">
        <v>84</v>
      </c>
      <c r="AV320" s="14" t="s">
        <v>81</v>
      </c>
      <c r="AW320" s="14" t="s">
        <v>33</v>
      </c>
      <c r="AX320" s="14" t="s">
        <v>73</v>
      </c>
      <c r="AY320" s="261" t="s">
        <v>134</v>
      </c>
    </row>
    <row r="321" s="13" customFormat="1">
      <c r="A321" s="13"/>
      <c r="B321" s="229"/>
      <c r="C321" s="230"/>
      <c r="D321" s="222" t="s">
        <v>146</v>
      </c>
      <c r="E321" s="231" t="s">
        <v>19</v>
      </c>
      <c r="F321" s="232" t="s">
        <v>748</v>
      </c>
      <c r="G321" s="230"/>
      <c r="H321" s="233">
        <v>7.7800000000000002</v>
      </c>
      <c r="I321" s="234"/>
      <c r="J321" s="230"/>
      <c r="K321" s="230"/>
      <c r="L321" s="235"/>
      <c r="M321" s="236"/>
      <c r="N321" s="237"/>
      <c r="O321" s="237"/>
      <c r="P321" s="237"/>
      <c r="Q321" s="237"/>
      <c r="R321" s="237"/>
      <c r="S321" s="237"/>
      <c r="T321" s="23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9" t="s">
        <v>146</v>
      </c>
      <c r="AU321" s="239" t="s">
        <v>84</v>
      </c>
      <c r="AV321" s="13" t="s">
        <v>84</v>
      </c>
      <c r="AW321" s="13" t="s">
        <v>33</v>
      </c>
      <c r="AX321" s="13" t="s">
        <v>73</v>
      </c>
      <c r="AY321" s="239" t="s">
        <v>134</v>
      </c>
    </row>
    <row r="322" s="13" customFormat="1">
      <c r="A322" s="13"/>
      <c r="B322" s="229"/>
      <c r="C322" s="230"/>
      <c r="D322" s="222" t="s">
        <v>146</v>
      </c>
      <c r="E322" s="231" t="s">
        <v>19</v>
      </c>
      <c r="F322" s="232" t="s">
        <v>749</v>
      </c>
      <c r="G322" s="230"/>
      <c r="H322" s="233">
        <v>12.176</v>
      </c>
      <c r="I322" s="234"/>
      <c r="J322" s="230"/>
      <c r="K322" s="230"/>
      <c r="L322" s="235"/>
      <c r="M322" s="236"/>
      <c r="N322" s="237"/>
      <c r="O322" s="237"/>
      <c r="P322" s="237"/>
      <c r="Q322" s="237"/>
      <c r="R322" s="237"/>
      <c r="S322" s="237"/>
      <c r="T322" s="23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9" t="s">
        <v>146</v>
      </c>
      <c r="AU322" s="239" t="s">
        <v>84</v>
      </c>
      <c r="AV322" s="13" t="s">
        <v>84</v>
      </c>
      <c r="AW322" s="13" t="s">
        <v>33</v>
      </c>
      <c r="AX322" s="13" t="s">
        <v>73</v>
      </c>
      <c r="AY322" s="239" t="s">
        <v>134</v>
      </c>
    </row>
    <row r="323" s="15" customFormat="1">
      <c r="A323" s="15"/>
      <c r="B323" s="265"/>
      <c r="C323" s="266"/>
      <c r="D323" s="222" t="s">
        <v>146</v>
      </c>
      <c r="E323" s="267" t="s">
        <v>19</v>
      </c>
      <c r="F323" s="268" t="s">
        <v>476</v>
      </c>
      <c r="G323" s="266"/>
      <c r="H323" s="269">
        <v>19.956</v>
      </c>
      <c r="I323" s="270"/>
      <c r="J323" s="266"/>
      <c r="K323" s="266"/>
      <c r="L323" s="271"/>
      <c r="M323" s="272"/>
      <c r="N323" s="273"/>
      <c r="O323" s="273"/>
      <c r="P323" s="273"/>
      <c r="Q323" s="273"/>
      <c r="R323" s="273"/>
      <c r="S323" s="273"/>
      <c r="T323" s="274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75" t="s">
        <v>146</v>
      </c>
      <c r="AU323" s="275" t="s">
        <v>84</v>
      </c>
      <c r="AV323" s="15" t="s">
        <v>158</v>
      </c>
      <c r="AW323" s="15" t="s">
        <v>33</v>
      </c>
      <c r="AX323" s="15" t="s">
        <v>81</v>
      </c>
      <c r="AY323" s="275" t="s">
        <v>134</v>
      </c>
    </row>
    <row r="324" s="2" customFormat="1" ht="16.5" customHeight="1">
      <c r="A324" s="39"/>
      <c r="B324" s="40"/>
      <c r="C324" s="208" t="s">
        <v>750</v>
      </c>
      <c r="D324" s="208" t="s">
        <v>136</v>
      </c>
      <c r="E324" s="209" t="s">
        <v>751</v>
      </c>
      <c r="F324" s="210" t="s">
        <v>752</v>
      </c>
      <c r="G324" s="211" t="s">
        <v>157</v>
      </c>
      <c r="H324" s="212">
        <v>188.744</v>
      </c>
      <c r="I324" s="213"/>
      <c r="J324" s="214">
        <f>ROUND(I324*H324,2)</f>
        <v>0</v>
      </c>
      <c r="K324" s="215"/>
      <c r="L324" s="45"/>
      <c r="M324" s="216" t="s">
        <v>19</v>
      </c>
      <c r="N324" s="217" t="s">
        <v>44</v>
      </c>
      <c r="O324" s="85"/>
      <c r="P324" s="218">
        <f>O324*H324</f>
        <v>0</v>
      </c>
      <c r="Q324" s="218">
        <v>0</v>
      </c>
      <c r="R324" s="218">
        <f>Q324*H324</f>
        <v>0</v>
      </c>
      <c r="S324" s="218">
        <v>0</v>
      </c>
      <c r="T324" s="21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0" t="s">
        <v>158</v>
      </c>
      <c r="AT324" s="220" t="s">
        <v>136</v>
      </c>
      <c r="AU324" s="220" t="s">
        <v>84</v>
      </c>
      <c r="AY324" s="18" t="s">
        <v>134</v>
      </c>
      <c r="BE324" s="221">
        <f>IF(N324="základní",J324,0)</f>
        <v>0</v>
      </c>
      <c r="BF324" s="221">
        <f>IF(N324="snížená",J324,0)</f>
        <v>0</v>
      </c>
      <c r="BG324" s="221">
        <f>IF(N324="zákl. přenesená",J324,0)</f>
        <v>0</v>
      </c>
      <c r="BH324" s="221">
        <f>IF(N324="sníž. přenesená",J324,0)</f>
        <v>0</v>
      </c>
      <c r="BI324" s="221">
        <f>IF(N324="nulová",J324,0)</f>
        <v>0</v>
      </c>
      <c r="BJ324" s="18" t="s">
        <v>81</v>
      </c>
      <c r="BK324" s="221">
        <f>ROUND(I324*H324,2)</f>
        <v>0</v>
      </c>
      <c r="BL324" s="18" t="s">
        <v>158</v>
      </c>
      <c r="BM324" s="220" t="s">
        <v>753</v>
      </c>
    </row>
    <row r="325" s="2" customFormat="1">
      <c r="A325" s="39"/>
      <c r="B325" s="40"/>
      <c r="C325" s="41"/>
      <c r="D325" s="222" t="s">
        <v>142</v>
      </c>
      <c r="E325" s="41"/>
      <c r="F325" s="223" t="s">
        <v>754</v>
      </c>
      <c r="G325" s="41"/>
      <c r="H325" s="41"/>
      <c r="I325" s="224"/>
      <c r="J325" s="41"/>
      <c r="K325" s="41"/>
      <c r="L325" s="45"/>
      <c r="M325" s="225"/>
      <c r="N325" s="226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142</v>
      </c>
      <c r="AU325" s="18" t="s">
        <v>84</v>
      </c>
    </row>
    <row r="326" s="2" customFormat="1">
      <c r="A326" s="39"/>
      <c r="B326" s="40"/>
      <c r="C326" s="41"/>
      <c r="D326" s="227" t="s">
        <v>144</v>
      </c>
      <c r="E326" s="41"/>
      <c r="F326" s="228" t="s">
        <v>755</v>
      </c>
      <c r="G326" s="41"/>
      <c r="H326" s="41"/>
      <c r="I326" s="224"/>
      <c r="J326" s="41"/>
      <c r="K326" s="41"/>
      <c r="L326" s="45"/>
      <c r="M326" s="225"/>
      <c r="N326" s="226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144</v>
      </c>
      <c r="AU326" s="18" t="s">
        <v>84</v>
      </c>
    </row>
    <row r="327" s="13" customFormat="1">
      <c r="A327" s="13"/>
      <c r="B327" s="229"/>
      <c r="C327" s="230"/>
      <c r="D327" s="222" t="s">
        <v>146</v>
      </c>
      <c r="E327" s="231" t="s">
        <v>19</v>
      </c>
      <c r="F327" s="232" t="s">
        <v>756</v>
      </c>
      <c r="G327" s="230"/>
      <c r="H327" s="233">
        <v>48.704000000000001</v>
      </c>
      <c r="I327" s="234"/>
      <c r="J327" s="230"/>
      <c r="K327" s="230"/>
      <c r="L327" s="235"/>
      <c r="M327" s="236"/>
      <c r="N327" s="237"/>
      <c r="O327" s="237"/>
      <c r="P327" s="237"/>
      <c r="Q327" s="237"/>
      <c r="R327" s="237"/>
      <c r="S327" s="237"/>
      <c r="T327" s="23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9" t="s">
        <v>146</v>
      </c>
      <c r="AU327" s="239" t="s">
        <v>84</v>
      </c>
      <c r="AV327" s="13" t="s">
        <v>84</v>
      </c>
      <c r="AW327" s="13" t="s">
        <v>33</v>
      </c>
      <c r="AX327" s="13" t="s">
        <v>73</v>
      </c>
      <c r="AY327" s="239" t="s">
        <v>134</v>
      </c>
    </row>
    <row r="328" s="13" customFormat="1">
      <c r="A328" s="13"/>
      <c r="B328" s="229"/>
      <c r="C328" s="230"/>
      <c r="D328" s="222" t="s">
        <v>146</v>
      </c>
      <c r="E328" s="231" t="s">
        <v>19</v>
      </c>
      <c r="F328" s="232" t="s">
        <v>757</v>
      </c>
      <c r="G328" s="230"/>
      <c r="H328" s="233">
        <v>140.03999999999999</v>
      </c>
      <c r="I328" s="234"/>
      <c r="J328" s="230"/>
      <c r="K328" s="230"/>
      <c r="L328" s="235"/>
      <c r="M328" s="236"/>
      <c r="N328" s="237"/>
      <c r="O328" s="237"/>
      <c r="P328" s="237"/>
      <c r="Q328" s="237"/>
      <c r="R328" s="237"/>
      <c r="S328" s="237"/>
      <c r="T328" s="23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9" t="s">
        <v>146</v>
      </c>
      <c r="AU328" s="239" t="s">
        <v>84</v>
      </c>
      <c r="AV328" s="13" t="s">
        <v>84</v>
      </c>
      <c r="AW328" s="13" t="s">
        <v>33</v>
      </c>
      <c r="AX328" s="13" t="s">
        <v>73</v>
      </c>
      <c r="AY328" s="239" t="s">
        <v>134</v>
      </c>
    </row>
    <row r="329" s="15" customFormat="1">
      <c r="A329" s="15"/>
      <c r="B329" s="265"/>
      <c r="C329" s="266"/>
      <c r="D329" s="222" t="s">
        <v>146</v>
      </c>
      <c r="E329" s="267" t="s">
        <v>19</v>
      </c>
      <c r="F329" s="268" t="s">
        <v>476</v>
      </c>
      <c r="G329" s="266"/>
      <c r="H329" s="269">
        <v>188.744</v>
      </c>
      <c r="I329" s="270"/>
      <c r="J329" s="266"/>
      <c r="K329" s="266"/>
      <c r="L329" s="271"/>
      <c r="M329" s="272"/>
      <c r="N329" s="273"/>
      <c r="O329" s="273"/>
      <c r="P329" s="273"/>
      <c r="Q329" s="273"/>
      <c r="R329" s="273"/>
      <c r="S329" s="273"/>
      <c r="T329" s="274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5" t="s">
        <v>146</v>
      </c>
      <c r="AU329" s="275" t="s">
        <v>84</v>
      </c>
      <c r="AV329" s="15" t="s">
        <v>158</v>
      </c>
      <c r="AW329" s="15" t="s">
        <v>33</v>
      </c>
      <c r="AX329" s="15" t="s">
        <v>81</v>
      </c>
      <c r="AY329" s="275" t="s">
        <v>134</v>
      </c>
    </row>
    <row r="330" s="2" customFormat="1" ht="21.75" customHeight="1">
      <c r="A330" s="39"/>
      <c r="B330" s="40"/>
      <c r="C330" s="208" t="s">
        <v>758</v>
      </c>
      <c r="D330" s="208" t="s">
        <v>136</v>
      </c>
      <c r="E330" s="209" t="s">
        <v>759</v>
      </c>
      <c r="F330" s="210" t="s">
        <v>760</v>
      </c>
      <c r="G330" s="211" t="s">
        <v>157</v>
      </c>
      <c r="H330" s="212">
        <v>7.7800000000000002</v>
      </c>
      <c r="I330" s="213"/>
      <c r="J330" s="214">
        <f>ROUND(I330*H330,2)</f>
        <v>0</v>
      </c>
      <c r="K330" s="215"/>
      <c r="L330" s="45"/>
      <c r="M330" s="216" t="s">
        <v>19</v>
      </c>
      <c r="N330" s="217" t="s">
        <v>44</v>
      </c>
      <c r="O330" s="85"/>
      <c r="P330" s="218">
        <f>O330*H330</f>
        <v>0</v>
      </c>
      <c r="Q330" s="218">
        <v>0</v>
      </c>
      <c r="R330" s="218">
        <f>Q330*H330</f>
        <v>0</v>
      </c>
      <c r="S330" s="218">
        <v>0</v>
      </c>
      <c r="T330" s="21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0" t="s">
        <v>158</v>
      </c>
      <c r="AT330" s="220" t="s">
        <v>136</v>
      </c>
      <c r="AU330" s="220" t="s">
        <v>84</v>
      </c>
      <c r="AY330" s="18" t="s">
        <v>134</v>
      </c>
      <c r="BE330" s="221">
        <f>IF(N330="základní",J330,0)</f>
        <v>0</v>
      </c>
      <c r="BF330" s="221">
        <f>IF(N330="snížená",J330,0)</f>
        <v>0</v>
      </c>
      <c r="BG330" s="221">
        <f>IF(N330="zákl. přenesená",J330,0)</f>
        <v>0</v>
      </c>
      <c r="BH330" s="221">
        <f>IF(N330="sníž. přenesená",J330,0)</f>
        <v>0</v>
      </c>
      <c r="BI330" s="221">
        <f>IF(N330="nulová",J330,0)</f>
        <v>0</v>
      </c>
      <c r="BJ330" s="18" t="s">
        <v>81</v>
      </c>
      <c r="BK330" s="221">
        <f>ROUND(I330*H330,2)</f>
        <v>0</v>
      </c>
      <c r="BL330" s="18" t="s">
        <v>158</v>
      </c>
      <c r="BM330" s="220" t="s">
        <v>761</v>
      </c>
    </row>
    <row r="331" s="2" customFormat="1">
      <c r="A331" s="39"/>
      <c r="B331" s="40"/>
      <c r="C331" s="41"/>
      <c r="D331" s="222" t="s">
        <v>142</v>
      </c>
      <c r="E331" s="41"/>
      <c r="F331" s="223" t="s">
        <v>762</v>
      </c>
      <c r="G331" s="41"/>
      <c r="H331" s="41"/>
      <c r="I331" s="224"/>
      <c r="J331" s="41"/>
      <c r="K331" s="41"/>
      <c r="L331" s="45"/>
      <c r="M331" s="225"/>
      <c r="N331" s="226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142</v>
      </c>
      <c r="AU331" s="18" t="s">
        <v>84</v>
      </c>
    </row>
    <row r="332" s="2" customFormat="1">
      <c r="A332" s="39"/>
      <c r="B332" s="40"/>
      <c r="C332" s="41"/>
      <c r="D332" s="227" t="s">
        <v>144</v>
      </c>
      <c r="E332" s="41"/>
      <c r="F332" s="228" t="s">
        <v>763</v>
      </c>
      <c r="G332" s="41"/>
      <c r="H332" s="41"/>
      <c r="I332" s="224"/>
      <c r="J332" s="41"/>
      <c r="K332" s="41"/>
      <c r="L332" s="45"/>
      <c r="M332" s="225"/>
      <c r="N332" s="226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144</v>
      </c>
      <c r="AU332" s="18" t="s">
        <v>84</v>
      </c>
    </row>
    <row r="333" s="13" customFormat="1">
      <c r="A333" s="13"/>
      <c r="B333" s="229"/>
      <c r="C333" s="230"/>
      <c r="D333" s="222" t="s">
        <v>146</v>
      </c>
      <c r="E333" s="231" t="s">
        <v>19</v>
      </c>
      <c r="F333" s="232" t="s">
        <v>764</v>
      </c>
      <c r="G333" s="230"/>
      <c r="H333" s="233">
        <v>7.7800000000000002</v>
      </c>
      <c r="I333" s="234"/>
      <c r="J333" s="230"/>
      <c r="K333" s="230"/>
      <c r="L333" s="235"/>
      <c r="M333" s="236"/>
      <c r="N333" s="237"/>
      <c r="O333" s="237"/>
      <c r="P333" s="237"/>
      <c r="Q333" s="237"/>
      <c r="R333" s="237"/>
      <c r="S333" s="237"/>
      <c r="T333" s="23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9" t="s">
        <v>146</v>
      </c>
      <c r="AU333" s="239" t="s">
        <v>84</v>
      </c>
      <c r="AV333" s="13" t="s">
        <v>84</v>
      </c>
      <c r="AW333" s="13" t="s">
        <v>33</v>
      </c>
      <c r="AX333" s="13" t="s">
        <v>81</v>
      </c>
      <c r="AY333" s="239" t="s">
        <v>134</v>
      </c>
    </row>
    <row r="334" s="2" customFormat="1" ht="21.75" customHeight="1">
      <c r="A334" s="39"/>
      <c r="B334" s="40"/>
      <c r="C334" s="208" t="s">
        <v>174</v>
      </c>
      <c r="D334" s="208" t="s">
        <v>136</v>
      </c>
      <c r="E334" s="209" t="s">
        <v>765</v>
      </c>
      <c r="F334" s="210" t="s">
        <v>766</v>
      </c>
      <c r="G334" s="211" t="s">
        <v>157</v>
      </c>
      <c r="H334" s="212">
        <v>38</v>
      </c>
      <c r="I334" s="213"/>
      <c r="J334" s="214">
        <f>ROUND(I334*H334,2)</f>
        <v>0</v>
      </c>
      <c r="K334" s="215"/>
      <c r="L334" s="45"/>
      <c r="M334" s="216" t="s">
        <v>19</v>
      </c>
      <c r="N334" s="217" t="s">
        <v>44</v>
      </c>
      <c r="O334" s="85"/>
      <c r="P334" s="218">
        <f>O334*H334</f>
        <v>0</v>
      </c>
      <c r="Q334" s="218">
        <v>0</v>
      </c>
      <c r="R334" s="218">
        <f>Q334*H334</f>
        <v>0</v>
      </c>
      <c r="S334" s="218">
        <v>0</v>
      </c>
      <c r="T334" s="21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0" t="s">
        <v>158</v>
      </c>
      <c r="AT334" s="220" t="s">
        <v>136</v>
      </c>
      <c r="AU334" s="220" t="s">
        <v>84</v>
      </c>
      <c r="AY334" s="18" t="s">
        <v>134</v>
      </c>
      <c r="BE334" s="221">
        <f>IF(N334="základní",J334,0)</f>
        <v>0</v>
      </c>
      <c r="BF334" s="221">
        <f>IF(N334="snížená",J334,0)</f>
        <v>0</v>
      </c>
      <c r="BG334" s="221">
        <f>IF(N334="zákl. přenesená",J334,0)</f>
        <v>0</v>
      </c>
      <c r="BH334" s="221">
        <f>IF(N334="sníž. přenesená",J334,0)</f>
        <v>0</v>
      </c>
      <c r="BI334" s="221">
        <f>IF(N334="nulová",J334,0)</f>
        <v>0</v>
      </c>
      <c r="BJ334" s="18" t="s">
        <v>81</v>
      </c>
      <c r="BK334" s="221">
        <f>ROUND(I334*H334,2)</f>
        <v>0</v>
      </c>
      <c r="BL334" s="18" t="s">
        <v>158</v>
      </c>
      <c r="BM334" s="220" t="s">
        <v>767</v>
      </c>
    </row>
    <row r="335" s="2" customFormat="1">
      <c r="A335" s="39"/>
      <c r="B335" s="40"/>
      <c r="C335" s="41"/>
      <c r="D335" s="222" t="s">
        <v>142</v>
      </c>
      <c r="E335" s="41"/>
      <c r="F335" s="223" t="s">
        <v>768</v>
      </c>
      <c r="G335" s="41"/>
      <c r="H335" s="41"/>
      <c r="I335" s="224"/>
      <c r="J335" s="41"/>
      <c r="K335" s="41"/>
      <c r="L335" s="45"/>
      <c r="M335" s="225"/>
      <c r="N335" s="226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142</v>
      </c>
      <c r="AU335" s="18" t="s">
        <v>84</v>
      </c>
    </row>
    <row r="336" s="2" customFormat="1">
      <c r="A336" s="39"/>
      <c r="B336" s="40"/>
      <c r="C336" s="41"/>
      <c r="D336" s="227" t="s">
        <v>144</v>
      </c>
      <c r="E336" s="41"/>
      <c r="F336" s="228" t="s">
        <v>769</v>
      </c>
      <c r="G336" s="41"/>
      <c r="H336" s="41"/>
      <c r="I336" s="224"/>
      <c r="J336" s="41"/>
      <c r="K336" s="41"/>
      <c r="L336" s="45"/>
      <c r="M336" s="225"/>
      <c r="N336" s="226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144</v>
      </c>
      <c r="AU336" s="18" t="s">
        <v>84</v>
      </c>
    </row>
    <row r="337" s="13" customFormat="1">
      <c r="A337" s="13"/>
      <c r="B337" s="229"/>
      <c r="C337" s="230"/>
      <c r="D337" s="222" t="s">
        <v>146</v>
      </c>
      <c r="E337" s="231" t="s">
        <v>19</v>
      </c>
      <c r="F337" s="232" t="s">
        <v>378</v>
      </c>
      <c r="G337" s="230"/>
      <c r="H337" s="233">
        <v>38</v>
      </c>
      <c r="I337" s="234"/>
      <c r="J337" s="230"/>
      <c r="K337" s="230"/>
      <c r="L337" s="235"/>
      <c r="M337" s="236"/>
      <c r="N337" s="237"/>
      <c r="O337" s="237"/>
      <c r="P337" s="237"/>
      <c r="Q337" s="237"/>
      <c r="R337" s="237"/>
      <c r="S337" s="237"/>
      <c r="T337" s="23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9" t="s">
        <v>146</v>
      </c>
      <c r="AU337" s="239" t="s">
        <v>84</v>
      </c>
      <c r="AV337" s="13" t="s">
        <v>84</v>
      </c>
      <c r="AW337" s="13" t="s">
        <v>33</v>
      </c>
      <c r="AX337" s="13" t="s">
        <v>81</v>
      </c>
      <c r="AY337" s="239" t="s">
        <v>134</v>
      </c>
    </row>
    <row r="338" s="12" customFormat="1" ht="22.8" customHeight="1">
      <c r="A338" s="12"/>
      <c r="B338" s="192"/>
      <c r="C338" s="193"/>
      <c r="D338" s="194" t="s">
        <v>72</v>
      </c>
      <c r="E338" s="206" t="s">
        <v>180</v>
      </c>
      <c r="F338" s="206" t="s">
        <v>166</v>
      </c>
      <c r="G338" s="193"/>
      <c r="H338" s="193"/>
      <c r="I338" s="196"/>
      <c r="J338" s="207">
        <f>BK338</f>
        <v>0</v>
      </c>
      <c r="K338" s="193"/>
      <c r="L338" s="198"/>
      <c r="M338" s="199"/>
      <c r="N338" s="200"/>
      <c r="O338" s="200"/>
      <c r="P338" s="201">
        <f>SUM(P339:P342)</f>
        <v>0</v>
      </c>
      <c r="Q338" s="200"/>
      <c r="R338" s="201">
        <f>SUM(R339:R342)</f>
        <v>0</v>
      </c>
      <c r="S338" s="200"/>
      <c r="T338" s="202">
        <f>SUM(T339:T342)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3" t="s">
        <v>81</v>
      </c>
      <c r="AT338" s="204" t="s">
        <v>72</v>
      </c>
      <c r="AU338" s="204" t="s">
        <v>81</v>
      </c>
      <c r="AY338" s="203" t="s">
        <v>134</v>
      </c>
      <c r="BK338" s="205">
        <f>SUM(BK339:BK342)</f>
        <v>0</v>
      </c>
    </row>
    <row r="339" s="2" customFormat="1" ht="21.75" customHeight="1">
      <c r="A339" s="39"/>
      <c r="B339" s="40"/>
      <c r="C339" s="208" t="s">
        <v>770</v>
      </c>
      <c r="D339" s="208" t="s">
        <v>136</v>
      </c>
      <c r="E339" s="209" t="s">
        <v>771</v>
      </c>
      <c r="F339" s="210" t="s">
        <v>772</v>
      </c>
      <c r="G339" s="211" t="s">
        <v>157</v>
      </c>
      <c r="H339" s="212">
        <v>113</v>
      </c>
      <c r="I339" s="213"/>
      <c r="J339" s="214">
        <f>ROUND(I339*H339,2)</f>
        <v>0</v>
      </c>
      <c r="K339" s="215"/>
      <c r="L339" s="45"/>
      <c r="M339" s="216" t="s">
        <v>19</v>
      </c>
      <c r="N339" s="217" t="s">
        <v>44</v>
      </c>
      <c r="O339" s="85"/>
      <c r="P339" s="218">
        <f>O339*H339</f>
        <v>0</v>
      </c>
      <c r="Q339" s="218">
        <v>0</v>
      </c>
      <c r="R339" s="218">
        <f>Q339*H339</f>
        <v>0</v>
      </c>
      <c r="S339" s="218">
        <v>0</v>
      </c>
      <c r="T339" s="21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0" t="s">
        <v>158</v>
      </c>
      <c r="AT339" s="220" t="s">
        <v>136</v>
      </c>
      <c r="AU339" s="220" t="s">
        <v>84</v>
      </c>
      <c r="AY339" s="18" t="s">
        <v>134</v>
      </c>
      <c r="BE339" s="221">
        <f>IF(N339="základní",J339,0)</f>
        <v>0</v>
      </c>
      <c r="BF339" s="221">
        <f>IF(N339="snížená",J339,0)</f>
        <v>0</v>
      </c>
      <c r="BG339" s="221">
        <f>IF(N339="zákl. přenesená",J339,0)</f>
        <v>0</v>
      </c>
      <c r="BH339" s="221">
        <f>IF(N339="sníž. přenesená",J339,0)</f>
        <v>0</v>
      </c>
      <c r="BI339" s="221">
        <f>IF(N339="nulová",J339,0)</f>
        <v>0</v>
      </c>
      <c r="BJ339" s="18" t="s">
        <v>81</v>
      </c>
      <c r="BK339" s="221">
        <f>ROUND(I339*H339,2)</f>
        <v>0</v>
      </c>
      <c r="BL339" s="18" t="s">
        <v>158</v>
      </c>
      <c r="BM339" s="220" t="s">
        <v>773</v>
      </c>
    </row>
    <row r="340" s="2" customFormat="1">
      <c r="A340" s="39"/>
      <c r="B340" s="40"/>
      <c r="C340" s="41"/>
      <c r="D340" s="222" t="s">
        <v>142</v>
      </c>
      <c r="E340" s="41"/>
      <c r="F340" s="223" t="s">
        <v>774</v>
      </c>
      <c r="G340" s="41"/>
      <c r="H340" s="41"/>
      <c r="I340" s="224"/>
      <c r="J340" s="41"/>
      <c r="K340" s="41"/>
      <c r="L340" s="45"/>
      <c r="M340" s="225"/>
      <c r="N340" s="226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142</v>
      </c>
      <c r="AU340" s="18" t="s">
        <v>84</v>
      </c>
    </row>
    <row r="341" s="2" customFormat="1">
      <c r="A341" s="39"/>
      <c r="B341" s="40"/>
      <c r="C341" s="41"/>
      <c r="D341" s="227" t="s">
        <v>144</v>
      </c>
      <c r="E341" s="41"/>
      <c r="F341" s="228" t="s">
        <v>775</v>
      </c>
      <c r="G341" s="41"/>
      <c r="H341" s="41"/>
      <c r="I341" s="224"/>
      <c r="J341" s="41"/>
      <c r="K341" s="41"/>
      <c r="L341" s="45"/>
      <c r="M341" s="225"/>
      <c r="N341" s="226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144</v>
      </c>
      <c r="AU341" s="18" t="s">
        <v>84</v>
      </c>
    </row>
    <row r="342" s="13" customFormat="1">
      <c r="A342" s="13"/>
      <c r="B342" s="229"/>
      <c r="C342" s="230"/>
      <c r="D342" s="222" t="s">
        <v>146</v>
      </c>
      <c r="E342" s="231" t="s">
        <v>19</v>
      </c>
      <c r="F342" s="232" t="s">
        <v>637</v>
      </c>
      <c r="G342" s="230"/>
      <c r="H342" s="233">
        <v>113</v>
      </c>
      <c r="I342" s="234"/>
      <c r="J342" s="230"/>
      <c r="K342" s="230"/>
      <c r="L342" s="235"/>
      <c r="M342" s="262"/>
      <c r="N342" s="263"/>
      <c r="O342" s="263"/>
      <c r="P342" s="263"/>
      <c r="Q342" s="263"/>
      <c r="R342" s="263"/>
      <c r="S342" s="263"/>
      <c r="T342" s="26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9" t="s">
        <v>146</v>
      </c>
      <c r="AU342" s="239" t="s">
        <v>84</v>
      </c>
      <c r="AV342" s="13" t="s">
        <v>84</v>
      </c>
      <c r="AW342" s="13" t="s">
        <v>33</v>
      </c>
      <c r="AX342" s="13" t="s">
        <v>73</v>
      </c>
      <c r="AY342" s="239" t="s">
        <v>134</v>
      </c>
    </row>
    <row r="343" s="2" customFormat="1" ht="6.96" customHeight="1">
      <c r="A343" s="39"/>
      <c r="B343" s="60"/>
      <c r="C343" s="61"/>
      <c r="D343" s="61"/>
      <c r="E343" s="61"/>
      <c r="F343" s="61"/>
      <c r="G343" s="61"/>
      <c r="H343" s="61"/>
      <c r="I343" s="61"/>
      <c r="J343" s="61"/>
      <c r="K343" s="61"/>
      <c r="L343" s="45"/>
      <c r="M343" s="39"/>
      <c r="O343" s="39"/>
      <c r="P343" s="39"/>
      <c r="Q343" s="39"/>
      <c r="R343" s="39"/>
      <c r="S343" s="39"/>
      <c r="T343" s="39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</row>
  </sheetData>
  <sheetProtection sheet="1" autoFilter="0" formatColumns="0" formatRows="0" objects="1" scenarios="1" spinCount="100000" saltValue="KvNSY9D5TYe322U8hWqfQy/2WSa3d8RqPAxRmsByLHM1XP20nGDK8FMzvklv7uOm/JaC9TQ17VSZPwevO9Jh0w==" hashValue="aewNuJhLlWScQrtGs2chyhR54ZmEo55LLkeYNCGOKBiyOJ9lJk5Qt8U2DzcRhFTGA2NWpKBQ9WlM7SO2O4r2Ww==" algorithmName="SHA-512" password="CC35"/>
  <autoFilter ref="C84:K34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2_01/113106023"/>
    <hyperlink ref="F94" r:id="rId2" display="https://podminky.urs.cz/item/CS_URS_2022_01/979051121"/>
    <hyperlink ref="F98" r:id="rId3" display="https://podminky.urs.cz/item/CS_URS_2022_01/113106193"/>
    <hyperlink ref="F102" r:id="rId4" display="https://podminky.urs.cz/item/CS_URS_2022_01/113107542"/>
    <hyperlink ref="F106" r:id="rId5" display="https://podminky.urs.cz/item/CS_URS_2022_01/113107441"/>
    <hyperlink ref="F110" r:id="rId6" display="https://podminky.urs.cz/item/CS_URS_2022_01/113202111"/>
    <hyperlink ref="F114" r:id="rId7" display="https://podminky.urs.cz/item/CS_URS_2022_01/113201112"/>
    <hyperlink ref="F121" r:id="rId8" display="https://podminky.urs.cz/item/CS_URS_2022_01/122211101"/>
    <hyperlink ref="F128" r:id="rId9" display="https://podminky.urs.cz/item/CS_URS_2022_01/120001101ROO"/>
    <hyperlink ref="F133" r:id="rId10" display="https://podminky.urs.cz/item/CS_URS_2022_01/162751117"/>
    <hyperlink ref="F137" r:id="rId11" display="https://podminky.urs.cz/item/CS_URS_2022_01/162751119"/>
    <hyperlink ref="F141" r:id="rId12" display="https://podminky.urs.cz/item/CS_URS_2022_01/171201221"/>
    <hyperlink ref="F145" r:id="rId13" display="https://podminky.urs.cz/item/CS_URS_2022_01/111301111"/>
    <hyperlink ref="F150" r:id="rId14" display="https://podminky.urs.cz/item/CS_URS_2022_01/121103111"/>
    <hyperlink ref="F154" r:id="rId15" display="https://podminky.urs.cz/item/CS_URS_2022_01/181351003"/>
    <hyperlink ref="F162" r:id="rId16" display="https://podminky.urs.cz/item/CS_URS_2022_01/181411131"/>
    <hyperlink ref="F174" r:id="rId17" display="https://podminky.urs.cz/item/CS_URS_2022_01/564831011"/>
    <hyperlink ref="F178" r:id="rId18" display="https://podminky.urs.cz/item/CS_URS_2022_01/564851011"/>
    <hyperlink ref="F185" r:id="rId19" display="https://podminky.urs.cz/item/CS_URS_2022_01/564871011"/>
    <hyperlink ref="F189" r:id="rId20" display="https://podminky.urs.cz/item/CS_URS_2022_01/565135101"/>
    <hyperlink ref="F195" r:id="rId21" display="https://podminky.urs.cz/item/CS_URS_2022_01/577155112"/>
    <hyperlink ref="F199" r:id="rId22" display="https://podminky.urs.cz/item/CS_URS_2022_01/573211111"/>
    <hyperlink ref="F203" r:id="rId23" display="https://podminky.urs.cz/item/CS_URS_2022_01/573191111"/>
    <hyperlink ref="F207" r:id="rId24" display="https://podminky.urs.cz/item/CS_URS_2022_01/577134111"/>
    <hyperlink ref="F211" r:id="rId25" display="https://podminky.urs.cz/item/CS_URS_2022_01/577144111"/>
    <hyperlink ref="F234" r:id="rId26" display="https://podminky.urs.cz/item/CS_URS_2022_01/596211120"/>
    <hyperlink ref="F240" r:id="rId27" display="https://podminky.urs.cz/item/CS_URS_2022_01/596211220"/>
    <hyperlink ref="F244" r:id="rId28" display="https://podminky.urs.cz/item/CS_URS_2022_01/596412211"/>
    <hyperlink ref="F256" r:id="rId29" display="https://podminky.urs.cz/item/CS_URS_2022_01/596841120"/>
    <hyperlink ref="F260" r:id="rId30" display="https://podminky.urs.cz/item/CS_URS_2022_01/451317777"/>
    <hyperlink ref="F265" r:id="rId31" display="https://podminky.urs.cz/item/CS_URS_2022_01/915221112"/>
    <hyperlink ref="F269" r:id="rId32" display="https://podminky.urs.cz/item/CS_URS_2022_01/915221122"/>
    <hyperlink ref="F273" r:id="rId33" display="https://podminky.urs.cz/item/CS_URS_2022_01/915611111"/>
    <hyperlink ref="F277" r:id="rId34" display="https://podminky.urs.cz/item/CS_URS_2022_01/916231213"/>
    <hyperlink ref="F285" r:id="rId35" display="https://podminky.urs.cz/item/CS_URS_2022_01/916131213"/>
    <hyperlink ref="F298" r:id="rId36" display="https://podminky.urs.cz/item/CS_URS_2022_01/919112222"/>
    <hyperlink ref="F302" r:id="rId37" display="https://podminky.urs.cz/item/CS_URS_2022_01/919121121"/>
    <hyperlink ref="F306" r:id="rId38" display="https://podminky.urs.cz/item/CS_URS_2022_01/919735112"/>
    <hyperlink ref="F311" r:id="rId39" display="https://podminky.urs.cz/item/CS_URS_2022_01/997221551"/>
    <hyperlink ref="F315" r:id="rId40" display="https://podminky.urs.cz/item/CS_URS_2022_01/997221559"/>
    <hyperlink ref="F319" r:id="rId41" display="https://podminky.urs.cz/item/CS_URS_2022_01/997221571"/>
    <hyperlink ref="F326" r:id="rId42" display="https://podminky.urs.cz/item/CS_URS_2022_01/997221579"/>
    <hyperlink ref="F332" r:id="rId43" display="https://podminky.urs.cz/item/CS_URS_2022_01/997221615"/>
    <hyperlink ref="F336" r:id="rId44" display="https://podminky.urs.cz/item/CS_URS_2022_01/997221645"/>
    <hyperlink ref="F341" r:id="rId45" display="https://podminky.urs.cz/item/CS_URS_2022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Chodník ul. Veltrubská v Kolíně – zpracování projektové dokumentace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776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83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27. 9. 2022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422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35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5"/>
      <c r="E29" s="145"/>
      <c r="F29" s="145"/>
      <c r="G29" s="145"/>
      <c r="H29" s="145"/>
      <c r="I29" s="145"/>
      <c r="J29" s="145"/>
      <c r="K29" s="145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6" t="s">
        <v>39</v>
      </c>
      <c r="E30" s="39"/>
      <c r="F30" s="39"/>
      <c r="G30" s="39"/>
      <c r="H30" s="39"/>
      <c r="I30" s="39"/>
      <c r="J30" s="147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5"/>
      <c r="E31" s="145"/>
      <c r="F31" s="145"/>
      <c r="G31" s="145"/>
      <c r="H31" s="145"/>
      <c r="I31" s="145"/>
      <c r="J31" s="145"/>
      <c r="K31" s="145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8" t="s">
        <v>41</v>
      </c>
      <c r="G32" s="39"/>
      <c r="H32" s="39"/>
      <c r="I32" s="148" t="s">
        <v>40</v>
      </c>
      <c r="J32" s="148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9" t="s">
        <v>43</v>
      </c>
      <c r="E33" s="133" t="s">
        <v>44</v>
      </c>
      <c r="F33" s="150">
        <f>ROUND((SUM(BE81:BE105)),  2)</f>
        <v>0</v>
      </c>
      <c r="G33" s="39"/>
      <c r="H33" s="39"/>
      <c r="I33" s="151">
        <v>0.20999999999999999</v>
      </c>
      <c r="J33" s="150">
        <f>ROUND(((SUM(BE81:BE105))*I33),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50">
        <f>ROUND((SUM(BF81:BF105)),  2)</f>
        <v>0</v>
      </c>
      <c r="G34" s="39"/>
      <c r="H34" s="39"/>
      <c r="I34" s="151">
        <v>0.14999999999999999</v>
      </c>
      <c r="J34" s="150">
        <f>ROUND(((SUM(BF81:BF105))*I34),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50">
        <f>ROUND((SUM(BG81:BG105)),  2)</f>
        <v>0</v>
      </c>
      <c r="G35" s="39"/>
      <c r="H35" s="39"/>
      <c r="I35" s="151">
        <v>0.20999999999999999</v>
      </c>
      <c r="J35" s="150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50">
        <f>ROUND((SUM(BH81:BH105)),  2)</f>
        <v>0</v>
      </c>
      <c r="G36" s="39"/>
      <c r="H36" s="39"/>
      <c r="I36" s="151">
        <v>0.14999999999999999</v>
      </c>
      <c r="J36" s="150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50">
        <f>ROUND((SUM(BI81:BI105)),  2)</f>
        <v>0</v>
      </c>
      <c r="G37" s="39"/>
      <c r="H37" s="39"/>
      <c r="I37" s="151">
        <v>0</v>
      </c>
      <c r="J37" s="150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3" t="str">
        <f>E7</f>
        <v>Chodník ul. Veltrubská v Kolíně – zpracování projektové dokumentace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100.3 - VRN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Kolín</v>
      </c>
      <c r="G52" s="41"/>
      <c r="H52" s="41"/>
      <c r="I52" s="33" t="s">
        <v>23</v>
      </c>
      <c r="J52" s="73" t="str">
        <f>IF(J12="","",J12)</f>
        <v>27. 9. 2022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Kolín</v>
      </c>
      <c r="G54" s="41"/>
      <c r="H54" s="41"/>
      <c r="I54" s="33" t="s">
        <v>31</v>
      </c>
      <c r="J54" s="37" t="str">
        <f>E21</f>
        <v>Ing. Lucie Dvořáková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S4A,s.r.o.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4" t="s">
        <v>104</v>
      </c>
      <c r="D57" s="165"/>
      <c r="E57" s="165"/>
      <c r="F57" s="165"/>
      <c r="G57" s="165"/>
      <c r="H57" s="165"/>
      <c r="I57" s="165"/>
      <c r="J57" s="166" t="s">
        <v>105</v>
      </c>
      <c r="K57" s="165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7" t="s">
        <v>71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106</v>
      </c>
    </row>
    <row r="60" s="9" customFormat="1" ht="24.96" customHeight="1">
      <c r="A60" s="9"/>
      <c r="B60" s="168"/>
      <c r="C60" s="169"/>
      <c r="D60" s="170" t="s">
        <v>777</v>
      </c>
      <c r="E60" s="171"/>
      <c r="F60" s="171"/>
      <c r="G60" s="171"/>
      <c r="H60" s="171"/>
      <c r="I60" s="171"/>
      <c r="J60" s="172">
        <f>J82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778</v>
      </c>
      <c r="E61" s="177"/>
      <c r="F61" s="177"/>
      <c r="G61" s="177"/>
      <c r="H61" s="177"/>
      <c r="I61" s="177"/>
      <c r="J61" s="178">
        <f>J83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119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3" t="str">
        <f>E7</f>
        <v>Chodník ul. Veltrubská v Kolíně – zpracování projektové dokumentace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95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100.3 - VRN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Kolín</v>
      </c>
      <c r="G75" s="41"/>
      <c r="H75" s="41"/>
      <c r="I75" s="33" t="s">
        <v>23</v>
      </c>
      <c r="J75" s="73" t="str">
        <f>IF(J12="","",J12)</f>
        <v>27. 9. 2022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Město Kolín</v>
      </c>
      <c r="G77" s="41"/>
      <c r="H77" s="41"/>
      <c r="I77" s="33" t="s">
        <v>31</v>
      </c>
      <c r="J77" s="37" t="str">
        <f>E21</f>
        <v>Ing. Lucie Dvořáková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33" t="s">
        <v>34</v>
      </c>
      <c r="J78" s="37" t="str">
        <f>E24</f>
        <v>S4A,s.r.o.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80"/>
      <c r="B80" s="181"/>
      <c r="C80" s="182" t="s">
        <v>120</v>
      </c>
      <c r="D80" s="183" t="s">
        <v>58</v>
      </c>
      <c r="E80" s="183" t="s">
        <v>54</v>
      </c>
      <c r="F80" s="183" t="s">
        <v>55</v>
      </c>
      <c r="G80" s="183" t="s">
        <v>121</v>
      </c>
      <c r="H80" s="183" t="s">
        <v>122</v>
      </c>
      <c r="I80" s="183" t="s">
        <v>123</v>
      </c>
      <c r="J80" s="184" t="s">
        <v>105</v>
      </c>
      <c r="K80" s="185" t="s">
        <v>124</v>
      </c>
      <c r="L80" s="186"/>
      <c r="M80" s="93" t="s">
        <v>19</v>
      </c>
      <c r="N80" s="94" t="s">
        <v>43</v>
      </c>
      <c r="O80" s="94" t="s">
        <v>125</v>
      </c>
      <c r="P80" s="94" t="s">
        <v>126</v>
      </c>
      <c r="Q80" s="94" t="s">
        <v>127</v>
      </c>
      <c r="R80" s="94" t="s">
        <v>128</v>
      </c>
      <c r="S80" s="94" t="s">
        <v>129</v>
      </c>
      <c r="T80" s="95" t="s">
        <v>130</v>
      </c>
      <c r="U80" s="180"/>
      <c r="V80" s="180"/>
      <c r="W80" s="180"/>
      <c r="X80" s="180"/>
      <c r="Y80" s="180"/>
      <c r="Z80" s="180"/>
      <c r="AA80" s="180"/>
      <c r="AB80" s="180"/>
      <c r="AC80" s="180"/>
      <c r="AD80" s="180"/>
      <c r="AE80" s="180"/>
    </row>
    <row r="81" s="2" customFormat="1" ht="22.8" customHeight="1">
      <c r="A81" s="39"/>
      <c r="B81" s="40"/>
      <c r="C81" s="100" t="s">
        <v>131</v>
      </c>
      <c r="D81" s="41"/>
      <c r="E81" s="41"/>
      <c r="F81" s="41"/>
      <c r="G81" s="41"/>
      <c r="H81" s="41"/>
      <c r="I81" s="41"/>
      <c r="J81" s="187">
        <f>BK81</f>
        <v>0</v>
      </c>
      <c r="K81" s="41"/>
      <c r="L81" s="45"/>
      <c r="M81" s="96"/>
      <c r="N81" s="188"/>
      <c r="O81" s="97"/>
      <c r="P81" s="189">
        <f>P82</f>
        <v>0</v>
      </c>
      <c r="Q81" s="97"/>
      <c r="R81" s="189">
        <f>R82</f>
        <v>0</v>
      </c>
      <c r="S81" s="97"/>
      <c r="T81" s="190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72</v>
      </c>
      <c r="AU81" s="18" t="s">
        <v>106</v>
      </c>
      <c r="BK81" s="191">
        <f>BK82</f>
        <v>0</v>
      </c>
    </row>
    <row r="82" s="12" customFormat="1" ht="25.92" customHeight="1">
      <c r="A82" s="12"/>
      <c r="B82" s="192"/>
      <c r="C82" s="193"/>
      <c r="D82" s="194" t="s">
        <v>72</v>
      </c>
      <c r="E82" s="195" t="s">
        <v>91</v>
      </c>
      <c r="F82" s="195" t="s">
        <v>779</v>
      </c>
      <c r="G82" s="193"/>
      <c r="H82" s="193"/>
      <c r="I82" s="196"/>
      <c r="J82" s="197">
        <f>BK82</f>
        <v>0</v>
      </c>
      <c r="K82" s="193"/>
      <c r="L82" s="198"/>
      <c r="M82" s="199"/>
      <c r="N82" s="200"/>
      <c r="O82" s="200"/>
      <c r="P82" s="201">
        <f>P83</f>
        <v>0</v>
      </c>
      <c r="Q82" s="200"/>
      <c r="R82" s="201">
        <f>R83</f>
        <v>0</v>
      </c>
      <c r="S82" s="200"/>
      <c r="T82" s="202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3" t="s">
        <v>175</v>
      </c>
      <c r="AT82" s="204" t="s">
        <v>72</v>
      </c>
      <c r="AU82" s="204" t="s">
        <v>73</v>
      </c>
      <c r="AY82" s="203" t="s">
        <v>134</v>
      </c>
      <c r="BK82" s="205">
        <f>BK83</f>
        <v>0</v>
      </c>
    </row>
    <row r="83" s="12" customFormat="1" ht="22.8" customHeight="1">
      <c r="A83" s="12"/>
      <c r="B83" s="192"/>
      <c r="C83" s="193"/>
      <c r="D83" s="194" t="s">
        <v>72</v>
      </c>
      <c r="E83" s="206" t="s">
        <v>73</v>
      </c>
      <c r="F83" s="206" t="s">
        <v>779</v>
      </c>
      <c r="G83" s="193"/>
      <c r="H83" s="193"/>
      <c r="I83" s="196"/>
      <c r="J83" s="207">
        <f>BK83</f>
        <v>0</v>
      </c>
      <c r="K83" s="193"/>
      <c r="L83" s="198"/>
      <c r="M83" s="199"/>
      <c r="N83" s="200"/>
      <c r="O83" s="200"/>
      <c r="P83" s="201">
        <f>SUM(P84:P105)</f>
        <v>0</v>
      </c>
      <c r="Q83" s="200"/>
      <c r="R83" s="201">
        <f>SUM(R84:R105)</f>
        <v>0</v>
      </c>
      <c r="S83" s="200"/>
      <c r="T83" s="202">
        <f>SUM(T84:T105)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3" t="s">
        <v>175</v>
      </c>
      <c r="AT83" s="204" t="s">
        <v>72</v>
      </c>
      <c r="AU83" s="204" t="s">
        <v>81</v>
      </c>
      <c r="AY83" s="203" t="s">
        <v>134</v>
      </c>
      <c r="BK83" s="205">
        <f>SUM(BK84:BK105)</f>
        <v>0</v>
      </c>
    </row>
    <row r="84" s="2" customFormat="1" ht="16.5" customHeight="1">
      <c r="A84" s="39"/>
      <c r="B84" s="40"/>
      <c r="C84" s="208" t="s">
        <v>81</v>
      </c>
      <c r="D84" s="208" t="s">
        <v>136</v>
      </c>
      <c r="E84" s="209" t="s">
        <v>780</v>
      </c>
      <c r="F84" s="210" t="s">
        <v>781</v>
      </c>
      <c r="G84" s="211" t="s">
        <v>782</v>
      </c>
      <c r="H84" s="212">
        <v>1</v>
      </c>
      <c r="I84" s="213"/>
      <c r="J84" s="214">
        <f>ROUND(I84*H84,2)</f>
        <v>0</v>
      </c>
      <c r="K84" s="215"/>
      <c r="L84" s="45"/>
      <c r="M84" s="216" t="s">
        <v>19</v>
      </c>
      <c r="N84" s="217" t="s">
        <v>44</v>
      </c>
      <c r="O84" s="85"/>
      <c r="P84" s="218">
        <f>O84*H84</f>
        <v>0</v>
      </c>
      <c r="Q84" s="218">
        <v>0</v>
      </c>
      <c r="R84" s="218">
        <f>Q84*H84</f>
        <v>0</v>
      </c>
      <c r="S84" s="218">
        <v>0</v>
      </c>
      <c r="T84" s="219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20" t="s">
        <v>783</v>
      </c>
      <c r="AT84" s="220" t="s">
        <v>136</v>
      </c>
      <c r="AU84" s="220" t="s">
        <v>84</v>
      </c>
      <c r="AY84" s="18" t="s">
        <v>134</v>
      </c>
      <c r="BE84" s="221">
        <f>IF(N84="základní",J84,0)</f>
        <v>0</v>
      </c>
      <c r="BF84" s="221">
        <f>IF(N84="snížená",J84,0)</f>
        <v>0</v>
      </c>
      <c r="BG84" s="221">
        <f>IF(N84="zákl. přenesená",J84,0)</f>
        <v>0</v>
      </c>
      <c r="BH84" s="221">
        <f>IF(N84="sníž. přenesená",J84,0)</f>
        <v>0</v>
      </c>
      <c r="BI84" s="221">
        <f>IF(N84="nulová",J84,0)</f>
        <v>0</v>
      </c>
      <c r="BJ84" s="18" t="s">
        <v>81</v>
      </c>
      <c r="BK84" s="221">
        <f>ROUND(I84*H84,2)</f>
        <v>0</v>
      </c>
      <c r="BL84" s="18" t="s">
        <v>783</v>
      </c>
      <c r="BM84" s="220" t="s">
        <v>784</v>
      </c>
    </row>
    <row r="85" s="2" customFormat="1">
      <c r="A85" s="39"/>
      <c r="B85" s="40"/>
      <c r="C85" s="41"/>
      <c r="D85" s="222" t="s">
        <v>142</v>
      </c>
      <c r="E85" s="41"/>
      <c r="F85" s="223" t="s">
        <v>785</v>
      </c>
      <c r="G85" s="41"/>
      <c r="H85" s="41"/>
      <c r="I85" s="224"/>
      <c r="J85" s="41"/>
      <c r="K85" s="41"/>
      <c r="L85" s="45"/>
      <c r="M85" s="225"/>
      <c r="N85" s="226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142</v>
      </c>
      <c r="AU85" s="18" t="s">
        <v>84</v>
      </c>
    </row>
    <row r="86" s="2" customFormat="1">
      <c r="A86" s="39"/>
      <c r="B86" s="40"/>
      <c r="C86" s="41"/>
      <c r="D86" s="222" t="s">
        <v>172</v>
      </c>
      <c r="E86" s="41"/>
      <c r="F86" s="240" t="s">
        <v>786</v>
      </c>
      <c r="G86" s="41"/>
      <c r="H86" s="41"/>
      <c r="I86" s="224"/>
      <c r="J86" s="41"/>
      <c r="K86" s="41"/>
      <c r="L86" s="45"/>
      <c r="M86" s="225"/>
      <c r="N86" s="226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172</v>
      </c>
      <c r="AU86" s="18" t="s">
        <v>84</v>
      </c>
    </row>
    <row r="87" s="2" customFormat="1" ht="16.5" customHeight="1">
      <c r="A87" s="39"/>
      <c r="B87" s="40"/>
      <c r="C87" s="208" t="s">
        <v>84</v>
      </c>
      <c r="D87" s="208" t="s">
        <v>136</v>
      </c>
      <c r="E87" s="209" t="s">
        <v>787</v>
      </c>
      <c r="F87" s="210" t="s">
        <v>788</v>
      </c>
      <c r="G87" s="211" t="s">
        <v>782</v>
      </c>
      <c r="H87" s="212">
        <v>1</v>
      </c>
      <c r="I87" s="213"/>
      <c r="J87" s="214">
        <f>ROUND(I87*H87,2)</f>
        <v>0</v>
      </c>
      <c r="K87" s="215"/>
      <c r="L87" s="45"/>
      <c r="M87" s="216" t="s">
        <v>19</v>
      </c>
      <c r="N87" s="217" t="s">
        <v>44</v>
      </c>
      <c r="O87" s="85"/>
      <c r="P87" s="218">
        <f>O87*H87</f>
        <v>0</v>
      </c>
      <c r="Q87" s="218">
        <v>0</v>
      </c>
      <c r="R87" s="218">
        <f>Q87*H87</f>
        <v>0</v>
      </c>
      <c r="S87" s="218">
        <v>0</v>
      </c>
      <c r="T87" s="219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20" t="s">
        <v>783</v>
      </c>
      <c r="AT87" s="220" t="s">
        <v>136</v>
      </c>
      <c r="AU87" s="220" t="s">
        <v>84</v>
      </c>
      <c r="AY87" s="18" t="s">
        <v>134</v>
      </c>
      <c r="BE87" s="221">
        <f>IF(N87="základní",J87,0)</f>
        <v>0</v>
      </c>
      <c r="BF87" s="221">
        <f>IF(N87="snížená",J87,0)</f>
        <v>0</v>
      </c>
      <c r="BG87" s="221">
        <f>IF(N87="zákl. přenesená",J87,0)</f>
        <v>0</v>
      </c>
      <c r="BH87" s="221">
        <f>IF(N87="sníž. přenesená",J87,0)</f>
        <v>0</v>
      </c>
      <c r="BI87" s="221">
        <f>IF(N87="nulová",J87,0)</f>
        <v>0</v>
      </c>
      <c r="BJ87" s="18" t="s">
        <v>81</v>
      </c>
      <c r="BK87" s="221">
        <f>ROUND(I87*H87,2)</f>
        <v>0</v>
      </c>
      <c r="BL87" s="18" t="s">
        <v>783</v>
      </c>
      <c r="BM87" s="220" t="s">
        <v>789</v>
      </c>
    </row>
    <row r="88" s="2" customFormat="1">
      <c r="A88" s="39"/>
      <c r="B88" s="40"/>
      <c r="C88" s="41"/>
      <c r="D88" s="222" t="s">
        <v>142</v>
      </c>
      <c r="E88" s="41"/>
      <c r="F88" s="223" t="s">
        <v>790</v>
      </c>
      <c r="G88" s="41"/>
      <c r="H88" s="41"/>
      <c r="I88" s="224"/>
      <c r="J88" s="41"/>
      <c r="K88" s="41"/>
      <c r="L88" s="45"/>
      <c r="M88" s="225"/>
      <c r="N88" s="226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142</v>
      </c>
      <c r="AU88" s="18" t="s">
        <v>84</v>
      </c>
    </row>
    <row r="89" s="2" customFormat="1">
      <c r="A89" s="39"/>
      <c r="B89" s="40"/>
      <c r="C89" s="41"/>
      <c r="D89" s="222" t="s">
        <v>172</v>
      </c>
      <c r="E89" s="41"/>
      <c r="F89" s="240" t="s">
        <v>791</v>
      </c>
      <c r="G89" s="41"/>
      <c r="H89" s="41"/>
      <c r="I89" s="224"/>
      <c r="J89" s="41"/>
      <c r="K89" s="41"/>
      <c r="L89" s="45"/>
      <c r="M89" s="225"/>
      <c r="N89" s="226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172</v>
      </c>
      <c r="AU89" s="18" t="s">
        <v>84</v>
      </c>
    </row>
    <row r="90" s="2" customFormat="1" ht="16.5" customHeight="1">
      <c r="A90" s="39"/>
      <c r="B90" s="40"/>
      <c r="C90" s="208" t="s">
        <v>154</v>
      </c>
      <c r="D90" s="208" t="s">
        <v>136</v>
      </c>
      <c r="E90" s="209" t="s">
        <v>792</v>
      </c>
      <c r="F90" s="210" t="s">
        <v>793</v>
      </c>
      <c r="G90" s="211" t="s">
        <v>782</v>
      </c>
      <c r="H90" s="212">
        <v>1</v>
      </c>
      <c r="I90" s="213"/>
      <c r="J90" s="214">
        <f>ROUND(I90*H90,2)</f>
        <v>0</v>
      </c>
      <c r="K90" s="215"/>
      <c r="L90" s="45"/>
      <c r="M90" s="216" t="s">
        <v>19</v>
      </c>
      <c r="N90" s="217" t="s">
        <v>44</v>
      </c>
      <c r="O90" s="85"/>
      <c r="P90" s="218">
        <f>O90*H90</f>
        <v>0</v>
      </c>
      <c r="Q90" s="218">
        <v>0</v>
      </c>
      <c r="R90" s="218">
        <f>Q90*H90</f>
        <v>0</v>
      </c>
      <c r="S90" s="218">
        <v>0</v>
      </c>
      <c r="T90" s="219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0" t="s">
        <v>783</v>
      </c>
      <c r="AT90" s="220" t="s">
        <v>136</v>
      </c>
      <c r="AU90" s="220" t="s">
        <v>84</v>
      </c>
      <c r="AY90" s="18" t="s">
        <v>134</v>
      </c>
      <c r="BE90" s="221">
        <f>IF(N90="základní",J90,0)</f>
        <v>0</v>
      </c>
      <c r="BF90" s="221">
        <f>IF(N90="snížená",J90,0)</f>
        <v>0</v>
      </c>
      <c r="BG90" s="221">
        <f>IF(N90="zákl. přenesená",J90,0)</f>
        <v>0</v>
      </c>
      <c r="BH90" s="221">
        <f>IF(N90="sníž. přenesená",J90,0)</f>
        <v>0</v>
      </c>
      <c r="BI90" s="221">
        <f>IF(N90="nulová",J90,0)</f>
        <v>0</v>
      </c>
      <c r="BJ90" s="18" t="s">
        <v>81</v>
      </c>
      <c r="BK90" s="221">
        <f>ROUND(I90*H90,2)</f>
        <v>0</v>
      </c>
      <c r="BL90" s="18" t="s">
        <v>783</v>
      </c>
      <c r="BM90" s="220" t="s">
        <v>794</v>
      </c>
    </row>
    <row r="91" s="2" customFormat="1">
      <c r="A91" s="39"/>
      <c r="B91" s="40"/>
      <c r="C91" s="41"/>
      <c r="D91" s="222" t="s">
        <v>142</v>
      </c>
      <c r="E91" s="41"/>
      <c r="F91" s="223" t="s">
        <v>795</v>
      </c>
      <c r="G91" s="41"/>
      <c r="H91" s="41"/>
      <c r="I91" s="224"/>
      <c r="J91" s="41"/>
      <c r="K91" s="41"/>
      <c r="L91" s="45"/>
      <c r="M91" s="225"/>
      <c r="N91" s="226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142</v>
      </c>
      <c r="AU91" s="18" t="s">
        <v>84</v>
      </c>
    </row>
    <row r="92" s="2" customFormat="1">
      <c r="A92" s="39"/>
      <c r="B92" s="40"/>
      <c r="C92" s="41"/>
      <c r="D92" s="222" t="s">
        <v>172</v>
      </c>
      <c r="E92" s="41"/>
      <c r="F92" s="240" t="s">
        <v>796</v>
      </c>
      <c r="G92" s="41"/>
      <c r="H92" s="41"/>
      <c r="I92" s="224"/>
      <c r="J92" s="41"/>
      <c r="K92" s="41"/>
      <c r="L92" s="45"/>
      <c r="M92" s="225"/>
      <c r="N92" s="226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172</v>
      </c>
      <c r="AU92" s="18" t="s">
        <v>84</v>
      </c>
    </row>
    <row r="93" s="2" customFormat="1" ht="16.5" customHeight="1">
      <c r="A93" s="39"/>
      <c r="B93" s="40"/>
      <c r="C93" s="208" t="s">
        <v>158</v>
      </c>
      <c r="D93" s="208" t="s">
        <v>136</v>
      </c>
      <c r="E93" s="209" t="s">
        <v>797</v>
      </c>
      <c r="F93" s="210" t="s">
        <v>798</v>
      </c>
      <c r="G93" s="211" t="s">
        <v>782</v>
      </c>
      <c r="H93" s="212">
        <v>1</v>
      </c>
      <c r="I93" s="213"/>
      <c r="J93" s="214">
        <f>ROUND(I93*H93,2)</f>
        <v>0</v>
      </c>
      <c r="K93" s="215"/>
      <c r="L93" s="45"/>
      <c r="M93" s="216" t="s">
        <v>19</v>
      </c>
      <c r="N93" s="217" t="s">
        <v>44</v>
      </c>
      <c r="O93" s="85"/>
      <c r="P93" s="218">
        <f>O93*H93</f>
        <v>0</v>
      </c>
      <c r="Q93" s="218">
        <v>0</v>
      </c>
      <c r="R93" s="218">
        <f>Q93*H93</f>
        <v>0</v>
      </c>
      <c r="S93" s="218">
        <v>0</v>
      </c>
      <c r="T93" s="21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0" t="s">
        <v>783</v>
      </c>
      <c r="AT93" s="220" t="s">
        <v>136</v>
      </c>
      <c r="AU93" s="220" t="s">
        <v>84</v>
      </c>
      <c r="AY93" s="18" t="s">
        <v>134</v>
      </c>
      <c r="BE93" s="221">
        <f>IF(N93="základní",J93,0)</f>
        <v>0</v>
      </c>
      <c r="BF93" s="221">
        <f>IF(N93="snížená",J93,0)</f>
        <v>0</v>
      </c>
      <c r="BG93" s="221">
        <f>IF(N93="zákl. přenesená",J93,0)</f>
        <v>0</v>
      </c>
      <c r="BH93" s="221">
        <f>IF(N93="sníž. přenesená",J93,0)</f>
        <v>0</v>
      </c>
      <c r="BI93" s="221">
        <f>IF(N93="nulová",J93,0)</f>
        <v>0</v>
      </c>
      <c r="BJ93" s="18" t="s">
        <v>81</v>
      </c>
      <c r="BK93" s="221">
        <f>ROUND(I93*H93,2)</f>
        <v>0</v>
      </c>
      <c r="BL93" s="18" t="s">
        <v>783</v>
      </c>
      <c r="BM93" s="220" t="s">
        <v>799</v>
      </c>
    </row>
    <row r="94" s="2" customFormat="1">
      <c r="A94" s="39"/>
      <c r="B94" s="40"/>
      <c r="C94" s="41"/>
      <c r="D94" s="222" t="s">
        <v>142</v>
      </c>
      <c r="E94" s="41"/>
      <c r="F94" s="223" t="s">
        <v>800</v>
      </c>
      <c r="G94" s="41"/>
      <c r="H94" s="41"/>
      <c r="I94" s="224"/>
      <c r="J94" s="41"/>
      <c r="K94" s="41"/>
      <c r="L94" s="45"/>
      <c r="M94" s="225"/>
      <c r="N94" s="226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142</v>
      </c>
      <c r="AU94" s="18" t="s">
        <v>84</v>
      </c>
    </row>
    <row r="95" s="2" customFormat="1" ht="16.5" customHeight="1">
      <c r="A95" s="39"/>
      <c r="B95" s="40"/>
      <c r="C95" s="208" t="s">
        <v>175</v>
      </c>
      <c r="D95" s="208" t="s">
        <v>136</v>
      </c>
      <c r="E95" s="209" t="s">
        <v>801</v>
      </c>
      <c r="F95" s="210" t="s">
        <v>802</v>
      </c>
      <c r="G95" s="211" t="s">
        <v>782</v>
      </c>
      <c r="H95" s="212">
        <v>1</v>
      </c>
      <c r="I95" s="213"/>
      <c r="J95" s="214">
        <f>ROUND(I95*H95,2)</f>
        <v>0</v>
      </c>
      <c r="K95" s="215"/>
      <c r="L95" s="45"/>
      <c r="M95" s="216" t="s">
        <v>19</v>
      </c>
      <c r="N95" s="217" t="s">
        <v>44</v>
      </c>
      <c r="O95" s="85"/>
      <c r="P95" s="218">
        <f>O95*H95</f>
        <v>0</v>
      </c>
      <c r="Q95" s="218">
        <v>0</v>
      </c>
      <c r="R95" s="218">
        <f>Q95*H95</f>
        <v>0</v>
      </c>
      <c r="S95" s="218">
        <v>0</v>
      </c>
      <c r="T95" s="21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0" t="s">
        <v>783</v>
      </c>
      <c r="AT95" s="220" t="s">
        <v>136</v>
      </c>
      <c r="AU95" s="220" t="s">
        <v>84</v>
      </c>
      <c r="AY95" s="18" t="s">
        <v>134</v>
      </c>
      <c r="BE95" s="221">
        <f>IF(N95="základní",J95,0)</f>
        <v>0</v>
      </c>
      <c r="BF95" s="221">
        <f>IF(N95="snížená",J95,0)</f>
        <v>0</v>
      </c>
      <c r="BG95" s="221">
        <f>IF(N95="zákl. přenesená",J95,0)</f>
        <v>0</v>
      </c>
      <c r="BH95" s="221">
        <f>IF(N95="sníž. přenesená",J95,0)</f>
        <v>0</v>
      </c>
      <c r="BI95" s="221">
        <f>IF(N95="nulová",J95,0)</f>
        <v>0</v>
      </c>
      <c r="BJ95" s="18" t="s">
        <v>81</v>
      </c>
      <c r="BK95" s="221">
        <f>ROUND(I95*H95,2)</f>
        <v>0</v>
      </c>
      <c r="BL95" s="18" t="s">
        <v>783</v>
      </c>
      <c r="BM95" s="220" t="s">
        <v>803</v>
      </c>
    </row>
    <row r="96" s="2" customFormat="1">
      <c r="A96" s="39"/>
      <c r="B96" s="40"/>
      <c r="C96" s="41"/>
      <c r="D96" s="222" t="s">
        <v>142</v>
      </c>
      <c r="E96" s="41"/>
      <c r="F96" s="223" t="s">
        <v>804</v>
      </c>
      <c r="G96" s="41"/>
      <c r="H96" s="41"/>
      <c r="I96" s="224"/>
      <c r="J96" s="41"/>
      <c r="K96" s="41"/>
      <c r="L96" s="45"/>
      <c r="M96" s="225"/>
      <c r="N96" s="226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142</v>
      </c>
      <c r="AU96" s="18" t="s">
        <v>84</v>
      </c>
    </row>
    <row r="97" s="2" customFormat="1">
      <c r="A97" s="39"/>
      <c r="B97" s="40"/>
      <c r="C97" s="41"/>
      <c r="D97" s="222" t="s">
        <v>172</v>
      </c>
      <c r="E97" s="41"/>
      <c r="F97" s="240" t="s">
        <v>805</v>
      </c>
      <c r="G97" s="41"/>
      <c r="H97" s="41"/>
      <c r="I97" s="224"/>
      <c r="J97" s="41"/>
      <c r="K97" s="41"/>
      <c r="L97" s="45"/>
      <c r="M97" s="225"/>
      <c r="N97" s="226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172</v>
      </c>
      <c r="AU97" s="18" t="s">
        <v>84</v>
      </c>
    </row>
    <row r="98" s="2" customFormat="1" ht="16.5" customHeight="1">
      <c r="A98" s="39"/>
      <c r="B98" s="40"/>
      <c r="C98" s="208" t="s">
        <v>181</v>
      </c>
      <c r="D98" s="208" t="s">
        <v>136</v>
      </c>
      <c r="E98" s="209" t="s">
        <v>806</v>
      </c>
      <c r="F98" s="210" t="s">
        <v>807</v>
      </c>
      <c r="G98" s="211" t="s">
        <v>782</v>
      </c>
      <c r="H98" s="212">
        <v>1</v>
      </c>
      <c r="I98" s="213"/>
      <c r="J98" s="214">
        <f>ROUND(I98*H98,2)</f>
        <v>0</v>
      </c>
      <c r="K98" s="215"/>
      <c r="L98" s="45"/>
      <c r="M98" s="216" t="s">
        <v>19</v>
      </c>
      <c r="N98" s="217" t="s">
        <v>44</v>
      </c>
      <c r="O98" s="85"/>
      <c r="P98" s="218">
        <f>O98*H98</f>
        <v>0</v>
      </c>
      <c r="Q98" s="218">
        <v>0</v>
      </c>
      <c r="R98" s="218">
        <f>Q98*H98</f>
        <v>0</v>
      </c>
      <c r="S98" s="218">
        <v>0</v>
      </c>
      <c r="T98" s="219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0" t="s">
        <v>783</v>
      </c>
      <c r="AT98" s="220" t="s">
        <v>136</v>
      </c>
      <c r="AU98" s="220" t="s">
        <v>84</v>
      </c>
      <c r="AY98" s="18" t="s">
        <v>134</v>
      </c>
      <c r="BE98" s="221">
        <f>IF(N98="základní",J98,0)</f>
        <v>0</v>
      </c>
      <c r="BF98" s="221">
        <f>IF(N98="snížená",J98,0)</f>
        <v>0</v>
      </c>
      <c r="BG98" s="221">
        <f>IF(N98="zákl. přenesená",J98,0)</f>
        <v>0</v>
      </c>
      <c r="BH98" s="221">
        <f>IF(N98="sníž. přenesená",J98,0)</f>
        <v>0</v>
      </c>
      <c r="BI98" s="221">
        <f>IF(N98="nulová",J98,0)</f>
        <v>0</v>
      </c>
      <c r="BJ98" s="18" t="s">
        <v>81</v>
      </c>
      <c r="BK98" s="221">
        <f>ROUND(I98*H98,2)</f>
        <v>0</v>
      </c>
      <c r="BL98" s="18" t="s">
        <v>783</v>
      </c>
      <c r="BM98" s="220" t="s">
        <v>808</v>
      </c>
    </row>
    <row r="99" s="2" customFormat="1">
      <c r="A99" s="39"/>
      <c r="B99" s="40"/>
      <c r="C99" s="41"/>
      <c r="D99" s="222" t="s">
        <v>142</v>
      </c>
      <c r="E99" s="41"/>
      <c r="F99" s="223" t="s">
        <v>809</v>
      </c>
      <c r="G99" s="41"/>
      <c r="H99" s="41"/>
      <c r="I99" s="224"/>
      <c r="J99" s="41"/>
      <c r="K99" s="41"/>
      <c r="L99" s="45"/>
      <c r="M99" s="225"/>
      <c r="N99" s="226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142</v>
      </c>
      <c r="AU99" s="18" t="s">
        <v>84</v>
      </c>
    </row>
    <row r="100" s="2" customFormat="1">
      <c r="A100" s="39"/>
      <c r="B100" s="40"/>
      <c r="C100" s="41"/>
      <c r="D100" s="222" t="s">
        <v>172</v>
      </c>
      <c r="E100" s="41"/>
      <c r="F100" s="240" t="s">
        <v>810</v>
      </c>
      <c r="G100" s="41"/>
      <c r="H100" s="41"/>
      <c r="I100" s="224"/>
      <c r="J100" s="41"/>
      <c r="K100" s="41"/>
      <c r="L100" s="45"/>
      <c r="M100" s="225"/>
      <c r="N100" s="226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172</v>
      </c>
      <c r="AU100" s="18" t="s">
        <v>84</v>
      </c>
    </row>
    <row r="101" s="2" customFormat="1" ht="16.5" customHeight="1">
      <c r="A101" s="39"/>
      <c r="B101" s="40"/>
      <c r="C101" s="208" t="s">
        <v>190</v>
      </c>
      <c r="D101" s="208" t="s">
        <v>136</v>
      </c>
      <c r="E101" s="209" t="s">
        <v>811</v>
      </c>
      <c r="F101" s="210" t="s">
        <v>812</v>
      </c>
      <c r="G101" s="211" t="s">
        <v>782</v>
      </c>
      <c r="H101" s="212">
        <v>1</v>
      </c>
      <c r="I101" s="213"/>
      <c r="J101" s="214">
        <f>ROUND(I101*H101,2)</f>
        <v>0</v>
      </c>
      <c r="K101" s="215"/>
      <c r="L101" s="45"/>
      <c r="M101" s="216" t="s">
        <v>19</v>
      </c>
      <c r="N101" s="217" t="s">
        <v>44</v>
      </c>
      <c r="O101" s="85"/>
      <c r="P101" s="218">
        <f>O101*H101</f>
        <v>0</v>
      </c>
      <c r="Q101" s="218">
        <v>0</v>
      </c>
      <c r="R101" s="218">
        <f>Q101*H101</f>
        <v>0</v>
      </c>
      <c r="S101" s="218">
        <v>0</v>
      </c>
      <c r="T101" s="219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0" t="s">
        <v>783</v>
      </c>
      <c r="AT101" s="220" t="s">
        <v>136</v>
      </c>
      <c r="AU101" s="220" t="s">
        <v>84</v>
      </c>
      <c r="AY101" s="18" t="s">
        <v>134</v>
      </c>
      <c r="BE101" s="221">
        <f>IF(N101="základní",J101,0)</f>
        <v>0</v>
      </c>
      <c r="BF101" s="221">
        <f>IF(N101="snížená",J101,0)</f>
        <v>0</v>
      </c>
      <c r="BG101" s="221">
        <f>IF(N101="zákl. přenesená",J101,0)</f>
        <v>0</v>
      </c>
      <c r="BH101" s="221">
        <f>IF(N101="sníž. přenesená",J101,0)</f>
        <v>0</v>
      </c>
      <c r="BI101" s="221">
        <f>IF(N101="nulová",J101,0)</f>
        <v>0</v>
      </c>
      <c r="BJ101" s="18" t="s">
        <v>81</v>
      </c>
      <c r="BK101" s="221">
        <f>ROUND(I101*H101,2)</f>
        <v>0</v>
      </c>
      <c r="BL101" s="18" t="s">
        <v>783</v>
      </c>
      <c r="BM101" s="220" t="s">
        <v>813</v>
      </c>
    </row>
    <row r="102" s="2" customFormat="1">
      <c r="A102" s="39"/>
      <c r="B102" s="40"/>
      <c r="C102" s="41"/>
      <c r="D102" s="222" t="s">
        <v>142</v>
      </c>
      <c r="E102" s="41"/>
      <c r="F102" s="223" t="s">
        <v>814</v>
      </c>
      <c r="G102" s="41"/>
      <c r="H102" s="41"/>
      <c r="I102" s="224"/>
      <c r="J102" s="41"/>
      <c r="K102" s="41"/>
      <c r="L102" s="45"/>
      <c r="M102" s="225"/>
      <c r="N102" s="226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142</v>
      </c>
      <c r="AU102" s="18" t="s">
        <v>84</v>
      </c>
    </row>
    <row r="103" s="2" customFormat="1" ht="16.5" customHeight="1">
      <c r="A103" s="39"/>
      <c r="B103" s="40"/>
      <c r="C103" s="208" t="s">
        <v>199</v>
      </c>
      <c r="D103" s="208" t="s">
        <v>136</v>
      </c>
      <c r="E103" s="209" t="s">
        <v>815</v>
      </c>
      <c r="F103" s="210" t="s">
        <v>816</v>
      </c>
      <c r="G103" s="211" t="s">
        <v>782</v>
      </c>
      <c r="H103" s="212">
        <v>1</v>
      </c>
      <c r="I103" s="213"/>
      <c r="J103" s="214">
        <f>ROUND(I103*H103,2)</f>
        <v>0</v>
      </c>
      <c r="K103" s="215"/>
      <c r="L103" s="45"/>
      <c r="M103" s="216" t="s">
        <v>19</v>
      </c>
      <c r="N103" s="217" t="s">
        <v>44</v>
      </c>
      <c r="O103" s="85"/>
      <c r="P103" s="218">
        <f>O103*H103</f>
        <v>0</v>
      </c>
      <c r="Q103" s="218">
        <v>0</v>
      </c>
      <c r="R103" s="218">
        <f>Q103*H103</f>
        <v>0</v>
      </c>
      <c r="S103" s="218">
        <v>0</v>
      </c>
      <c r="T103" s="219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0" t="s">
        <v>817</v>
      </c>
      <c r="AT103" s="220" t="s">
        <v>136</v>
      </c>
      <c r="AU103" s="220" t="s">
        <v>84</v>
      </c>
      <c r="AY103" s="18" t="s">
        <v>134</v>
      </c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18" t="s">
        <v>81</v>
      </c>
      <c r="BK103" s="221">
        <f>ROUND(I103*H103,2)</f>
        <v>0</v>
      </c>
      <c r="BL103" s="18" t="s">
        <v>817</v>
      </c>
      <c r="BM103" s="220" t="s">
        <v>818</v>
      </c>
    </row>
    <row r="104" s="2" customFormat="1">
      <c r="A104" s="39"/>
      <c r="B104" s="40"/>
      <c r="C104" s="41"/>
      <c r="D104" s="222" t="s">
        <v>142</v>
      </c>
      <c r="E104" s="41"/>
      <c r="F104" s="223" t="s">
        <v>819</v>
      </c>
      <c r="G104" s="41"/>
      <c r="H104" s="41"/>
      <c r="I104" s="224"/>
      <c r="J104" s="41"/>
      <c r="K104" s="41"/>
      <c r="L104" s="45"/>
      <c r="M104" s="225"/>
      <c r="N104" s="226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142</v>
      </c>
      <c r="AU104" s="18" t="s">
        <v>84</v>
      </c>
    </row>
    <row r="105" s="2" customFormat="1">
      <c r="A105" s="39"/>
      <c r="B105" s="40"/>
      <c r="C105" s="41"/>
      <c r="D105" s="222" t="s">
        <v>172</v>
      </c>
      <c r="E105" s="41"/>
      <c r="F105" s="240" t="s">
        <v>820</v>
      </c>
      <c r="G105" s="41"/>
      <c r="H105" s="41"/>
      <c r="I105" s="224"/>
      <c r="J105" s="41"/>
      <c r="K105" s="41"/>
      <c r="L105" s="45"/>
      <c r="M105" s="276"/>
      <c r="N105" s="277"/>
      <c r="O105" s="278"/>
      <c r="P105" s="278"/>
      <c r="Q105" s="278"/>
      <c r="R105" s="278"/>
      <c r="S105" s="278"/>
      <c r="T105" s="27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172</v>
      </c>
      <c r="AU105" s="18" t="s">
        <v>84</v>
      </c>
    </row>
    <row r="106" s="2" customFormat="1" ht="6.96" customHeight="1">
      <c r="A106" s="39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45"/>
      <c r="M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</sheetData>
  <sheetProtection sheet="1" autoFilter="0" formatColumns="0" formatRows="0" objects="1" scenarios="1" spinCount="100000" saltValue="J/eKORyK7ARbQzaPE3E48yTtpvtyJSgnC6muaMmpljqB7461KTlTI5V09ZT5K+rzDOyjB+NMnvzeMUrEWoCJdg==" hashValue="peEz6Y4vUnvFeXP4zx8bZjMbukfyaliuv6P06KUZp1eG7K3t7MHJWajyw+dUCheOPRkBWAdVduCKX0kNBKw+Kg==" algorithmName="SHA-512" password="CC35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0" customWidth="1"/>
    <col min="2" max="2" width="1.667969" style="280" customWidth="1"/>
    <col min="3" max="4" width="5" style="280" customWidth="1"/>
    <col min="5" max="5" width="11.66016" style="280" customWidth="1"/>
    <col min="6" max="6" width="9.160156" style="280" customWidth="1"/>
    <col min="7" max="7" width="5" style="280" customWidth="1"/>
    <col min="8" max="8" width="77.83203" style="280" customWidth="1"/>
    <col min="9" max="10" width="20" style="280" customWidth="1"/>
    <col min="11" max="11" width="1.667969" style="280" customWidth="1"/>
  </cols>
  <sheetData>
    <row r="1" s="1" customFormat="1" ht="37.5" customHeight="1"/>
    <row r="2" s="1" customFormat="1" ht="7.5" customHeight="1">
      <c r="B2" s="281"/>
      <c r="C2" s="282"/>
      <c r="D2" s="282"/>
      <c r="E2" s="282"/>
      <c r="F2" s="282"/>
      <c r="G2" s="282"/>
      <c r="H2" s="282"/>
      <c r="I2" s="282"/>
      <c r="J2" s="282"/>
      <c r="K2" s="283"/>
    </row>
    <row r="3" s="16" customFormat="1" ht="45" customHeight="1">
      <c r="B3" s="284"/>
      <c r="C3" s="285" t="s">
        <v>821</v>
      </c>
      <c r="D3" s="285"/>
      <c r="E3" s="285"/>
      <c r="F3" s="285"/>
      <c r="G3" s="285"/>
      <c r="H3" s="285"/>
      <c r="I3" s="285"/>
      <c r="J3" s="285"/>
      <c r="K3" s="286"/>
    </row>
    <row r="4" s="1" customFormat="1" ht="25.5" customHeight="1">
      <c r="B4" s="287"/>
      <c r="C4" s="288" t="s">
        <v>822</v>
      </c>
      <c r="D4" s="288"/>
      <c r="E4" s="288"/>
      <c r="F4" s="288"/>
      <c r="G4" s="288"/>
      <c r="H4" s="288"/>
      <c r="I4" s="288"/>
      <c r="J4" s="288"/>
      <c r="K4" s="289"/>
    </row>
    <row r="5" s="1" customFormat="1" ht="5.25" customHeight="1">
      <c r="B5" s="287"/>
      <c r="C5" s="290"/>
      <c r="D5" s="290"/>
      <c r="E5" s="290"/>
      <c r="F5" s="290"/>
      <c r="G5" s="290"/>
      <c r="H5" s="290"/>
      <c r="I5" s="290"/>
      <c r="J5" s="290"/>
      <c r="K5" s="289"/>
    </row>
    <row r="6" s="1" customFormat="1" ht="15" customHeight="1">
      <c r="B6" s="287"/>
      <c r="C6" s="291" t="s">
        <v>823</v>
      </c>
      <c r="D6" s="291"/>
      <c r="E6" s="291"/>
      <c r="F6" s="291"/>
      <c r="G6" s="291"/>
      <c r="H6" s="291"/>
      <c r="I6" s="291"/>
      <c r="J6" s="291"/>
      <c r="K6" s="289"/>
    </row>
    <row r="7" s="1" customFormat="1" ht="15" customHeight="1">
      <c r="B7" s="292"/>
      <c r="C7" s="291" t="s">
        <v>824</v>
      </c>
      <c r="D7" s="291"/>
      <c r="E7" s="291"/>
      <c r="F7" s="291"/>
      <c r="G7" s="291"/>
      <c r="H7" s="291"/>
      <c r="I7" s="291"/>
      <c r="J7" s="291"/>
      <c r="K7" s="289"/>
    </row>
    <row r="8" s="1" customFormat="1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s="1" customFormat="1" ht="15" customHeight="1">
      <c r="B9" s="292"/>
      <c r="C9" s="291" t="s">
        <v>825</v>
      </c>
      <c r="D9" s="291"/>
      <c r="E9" s="291"/>
      <c r="F9" s="291"/>
      <c r="G9" s="291"/>
      <c r="H9" s="291"/>
      <c r="I9" s="291"/>
      <c r="J9" s="291"/>
      <c r="K9" s="289"/>
    </row>
    <row r="10" s="1" customFormat="1" ht="15" customHeight="1">
      <c r="B10" s="292"/>
      <c r="C10" s="291"/>
      <c r="D10" s="291" t="s">
        <v>826</v>
      </c>
      <c r="E10" s="291"/>
      <c r="F10" s="291"/>
      <c r="G10" s="291"/>
      <c r="H10" s="291"/>
      <c r="I10" s="291"/>
      <c r="J10" s="291"/>
      <c r="K10" s="289"/>
    </row>
    <row r="11" s="1" customFormat="1" ht="15" customHeight="1">
      <c r="B11" s="292"/>
      <c r="C11" s="293"/>
      <c r="D11" s="291" t="s">
        <v>827</v>
      </c>
      <c r="E11" s="291"/>
      <c r="F11" s="291"/>
      <c r="G11" s="291"/>
      <c r="H11" s="291"/>
      <c r="I11" s="291"/>
      <c r="J11" s="291"/>
      <c r="K11" s="289"/>
    </row>
    <row r="12" s="1" customFormat="1" ht="15" customHeight="1">
      <c r="B12" s="292"/>
      <c r="C12" s="293"/>
      <c r="D12" s="291"/>
      <c r="E12" s="291"/>
      <c r="F12" s="291"/>
      <c r="G12" s="291"/>
      <c r="H12" s="291"/>
      <c r="I12" s="291"/>
      <c r="J12" s="291"/>
      <c r="K12" s="289"/>
    </row>
    <row r="13" s="1" customFormat="1" ht="15" customHeight="1">
      <c r="B13" s="292"/>
      <c r="C13" s="293"/>
      <c r="D13" s="294" t="s">
        <v>828</v>
      </c>
      <c r="E13" s="291"/>
      <c r="F13" s="291"/>
      <c r="G13" s="291"/>
      <c r="H13" s="291"/>
      <c r="I13" s="291"/>
      <c r="J13" s="291"/>
      <c r="K13" s="289"/>
    </row>
    <row r="14" s="1" customFormat="1" ht="12.75" customHeight="1">
      <c r="B14" s="292"/>
      <c r="C14" s="293"/>
      <c r="D14" s="293"/>
      <c r="E14" s="293"/>
      <c r="F14" s="293"/>
      <c r="G14" s="293"/>
      <c r="H14" s="293"/>
      <c r="I14" s="293"/>
      <c r="J14" s="293"/>
      <c r="K14" s="289"/>
    </row>
    <row r="15" s="1" customFormat="1" ht="15" customHeight="1">
      <c r="B15" s="292"/>
      <c r="C15" s="293"/>
      <c r="D15" s="291" t="s">
        <v>829</v>
      </c>
      <c r="E15" s="291"/>
      <c r="F15" s="291"/>
      <c r="G15" s="291"/>
      <c r="H15" s="291"/>
      <c r="I15" s="291"/>
      <c r="J15" s="291"/>
      <c r="K15" s="289"/>
    </row>
    <row r="16" s="1" customFormat="1" ht="15" customHeight="1">
      <c r="B16" s="292"/>
      <c r="C16" s="293"/>
      <c r="D16" s="291" t="s">
        <v>830</v>
      </c>
      <c r="E16" s="291"/>
      <c r="F16" s="291"/>
      <c r="G16" s="291"/>
      <c r="H16" s="291"/>
      <c r="I16" s="291"/>
      <c r="J16" s="291"/>
      <c r="K16" s="289"/>
    </row>
    <row r="17" s="1" customFormat="1" ht="15" customHeight="1">
      <c r="B17" s="292"/>
      <c r="C17" s="293"/>
      <c r="D17" s="291" t="s">
        <v>831</v>
      </c>
      <c r="E17" s="291"/>
      <c r="F17" s="291"/>
      <c r="G17" s="291"/>
      <c r="H17" s="291"/>
      <c r="I17" s="291"/>
      <c r="J17" s="291"/>
      <c r="K17" s="289"/>
    </row>
    <row r="18" s="1" customFormat="1" ht="15" customHeight="1">
      <c r="B18" s="292"/>
      <c r="C18" s="293"/>
      <c r="D18" s="293"/>
      <c r="E18" s="295" t="s">
        <v>87</v>
      </c>
      <c r="F18" s="291" t="s">
        <v>832</v>
      </c>
      <c r="G18" s="291"/>
      <c r="H18" s="291"/>
      <c r="I18" s="291"/>
      <c r="J18" s="291"/>
      <c r="K18" s="289"/>
    </row>
    <row r="19" s="1" customFormat="1" ht="15" customHeight="1">
      <c r="B19" s="292"/>
      <c r="C19" s="293"/>
      <c r="D19" s="293"/>
      <c r="E19" s="295" t="s">
        <v>80</v>
      </c>
      <c r="F19" s="291" t="s">
        <v>833</v>
      </c>
      <c r="G19" s="291"/>
      <c r="H19" s="291"/>
      <c r="I19" s="291"/>
      <c r="J19" s="291"/>
      <c r="K19" s="289"/>
    </row>
    <row r="20" s="1" customFormat="1" ht="15" customHeight="1">
      <c r="B20" s="292"/>
      <c r="C20" s="293"/>
      <c r="D20" s="293"/>
      <c r="E20" s="295" t="s">
        <v>834</v>
      </c>
      <c r="F20" s="291" t="s">
        <v>835</v>
      </c>
      <c r="G20" s="291"/>
      <c r="H20" s="291"/>
      <c r="I20" s="291"/>
      <c r="J20" s="291"/>
      <c r="K20" s="289"/>
    </row>
    <row r="21" s="1" customFormat="1" ht="15" customHeight="1">
      <c r="B21" s="292"/>
      <c r="C21" s="293"/>
      <c r="D21" s="293"/>
      <c r="E21" s="295" t="s">
        <v>836</v>
      </c>
      <c r="F21" s="291" t="s">
        <v>837</v>
      </c>
      <c r="G21" s="291"/>
      <c r="H21" s="291"/>
      <c r="I21" s="291"/>
      <c r="J21" s="291"/>
      <c r="K21" s="289"/>
    </row>
    <row r="22" s="1" customFormat="1" ht="15" customHeight="1">
      <c r="B22" s="292"/>
      <c r="C22" s="293"/>
      <c r="D22" s="293"/>
      <c r="E22" s="295" t="s">
        <v>92</v>
      </c>
      <c r="F22" s="291" t="s">
        <v>838</v>
      </c>
      <c r="G22" s="291"/>
      <c r="H22" s="291"/>
      <c r="I22" s="291"/>
      <c r="J22" s="291"/>
      <c r="K22" s="289"/>
    </row>
    <row r="23" s="1" customFormat="1" ht="15" customHeight="1">
      <c r="B23" s="292"/>
      <c r="C23" s="293"/>
      <c r="D23" s="293"/>
      <c r="E23" s="295" t="s">
        <v>839</v>
      </c>
      <c r="F23" s="291" t="s">
        <v>840</v>
      </c>
      <c r="G23" s="291"/>
      <c r="H23" s="291"/>
      <c r="I23" s="291"/>
      <c r="J23" s="291"/>
      <c r="K23" s="289"/>
    </row>
    <row r="24" s="1" customFormat="1" ht="12.75" customHeight="1">
      <c r="B24" s="292"/>
      <c r="C24" s="293"/>
      <c r="D24" s="293"/>
      <c r="E24" s="293"/>
      <c r="F24" s="293"/>
      <c r="G24" s="293"/>
      <c r="H24" s="293"/>
      <c r="I24" s="293"/>
      <c r="J24" s="293"/>
      <c r="K24" s="289"/>
    </row>
    <row r="25" s="1" customFormat="1" ht="15" customHeight="1">
      <c r="B25" s="292"/>
      <c r="C25" s="291" t="s">
        <v>841</v>
      </c>
      <c r="D25" s="291"/>
      <c r="E25" s="291"/>
      <c r="F25" s="291"/>
      <c r="G25" s="291"/>
      <c r="H25" s="291"/>
      <c r="I25" s="291"/>
      <c r="J25" s="291"/>
      <c r="K25" s="289"/>
    </row>
    <row r="26" s="1" customFormat="1" ht="15" customHeight="1">
      <c r="B26" s="292"/>
      <c r="C26" s="291" t="s">
        <v>842</v>
      </c>
      <c r="D26" s="291"/>
      <c r="E26" s="291"/>
      <c r="F26" s="291"/>
      <c r="G26" s="291"/>
      <c r="H26" s="291"/>
      <c r="I26" s="291"/>
      <c r="J26" s="291"/>
      <c r="K26" s="289"/>
    </row>
    <row r="27" s="1" customFormat="1" ht="15" customHeight="1">
      <c r="B27" s="292"/>
      <c r="C27" s="291"/>
      <c r="D27" s="291" t="s">
        <v>843</v>
      </c>
      <c r="E27" s="291"/>
      <c r="F27" s="291"/>
      <c r="G27" s="291"/>
      <c r="H27" s="291"/>
      <c r="I27" s="291"/>
      <c r="J27" s="291"/>
      <c r="K27" s="289"/>
    </row>
    <row r="28" s="1" customFormat="1" ht="15" customHeight="1">
      <c r="B28" s="292"/>
      <c r="C28" s="293"/>
      <c r="D28" s="291" t="s">
        <v>844</v>
      </c>
      <c r="E28" s="291"/>
      <c r="F28" s="291"/>
      <c r="G28" s="291"/>
      <c r="H28" s="291"/>
      <c r="I28" s="291"/>
      <c r="J28" s="291"/>
      <c r="K28" s="289"/>
    </row>
    <row r="29" s="1" customFormat="1" ht="12.75" customHeight="1">
      <c r="B29" s="292"/>
      <c r="C29" s="293"/>
      <c r="D29" s="293"/>
      <c r="E29" s="293"/>
      <c r="F29" s="293"/>
      <c r="G29" s="293"/>
      <c r="H29" s="293"/>
      <c r="I29" s="293"/>
      <c r="J29" s="293"/>
      <c r="K29" s="289"/>
    </row>
    <row r="30" s="1" customFormat="1" ht="15" customHeight="1">
      <c r="B30" s="292"/>
      <c r="C30" s="293"/>
      <c r="D30" s="291" t="s">
        <v>845</v>
      </c>
      <c r="E30" s="291"/>
      <c r="F30" s="291"/>
      <c r="G30" s="291"/>
      <c r="H30" s="291"/>
      <c r="I30" s="291"/>
      <c r="J30" s="291"/>
      <c r="K30" s="289"/>
    </row>
    <row r="31" s="1" customFormat="1" ht="15" customHeight="1">
      <c r="B31" s="292"/>
      <c r="C31" s="293"/>
      <c r="D31" s="291" t="s">
        <v>846</v>
      </c>
      <c r="E31" s="291"/>
      <c r="F31" s="291"/>
      <c r="G31" s="291"/>
      <c r="H31" s="291"/>
      <c r="I31" s="291"/>
      <c r="J31" s="291"/>
      <c r="K31" s="289"/>
    </row>
    <row r="32" s="1" customFormat="1" ht="12.75" customHeight="1">
      <c r="B32" s="292"/>
      <c r="C32" s="293"/>
      <c r="D32" s="293"/>
      <c r="E32" s="293"/>
      <c r="F32" s="293"/>
      <c r="G32" s="293"/>
      <c r="H32" s="293"/>
      <c r="I32" s="293"/>
      <c r="J32" s="293"/>
      <c r="K32" s="289"/>
    </row>
    <row r="33" s="1" customFormat="1" ht="15" customHeight="1">
      <c r="B33" s="292"/>
      <c r="C33" s="293"/>
      <c r="D33" s="291" t="s">
        <v>847</v>
      </c>
      <c r="E33" s="291"/>
      <c r="F33" s="291"/>
      <c r="G33" s="291"/>
      <c r="H33" s="291"/>
      <c r="I33" s="291"/>
      <c r="J33" s="291"/>
      <c r="K33" s="289"/>
    </row>
    <row r="34" s="1" customFormat="1" ht="15" customHeight="1">
      <c r="B34" s="292"/>
      <c r="C34" s="293"/>
      <c r="D34" s="291" t="s">
        <v>848</v>
      </c>
      <c r="E34" s="291"/>
      <c r="F34" s="291"/>
      <c r="G34" s="291"/>
      <c r="H34" s="291"/>
      <c r="I34" s="291"/>
      <c r="J34" s="291"/>
      <c r="K34" s="289"/>
    </row>
    <row r="35" s="1" customFormat="1" ht="15" customHeight="1">
      <c r="B35" s="292"/>
      <c r="C35" s="293"/>
      <c r="D35" s="291" t="s">
        <v>849</v>
      </c>
      <c r="E35" s="291"/>
      <c r="F35" s="291"/>
      <c r="G35" s="291"/>
      <c r="H35" s="291"/>
      <c r="I35" s="291"/>
      <c r="J35" s="291"/>
      <c r="K35" s="289"/>
    </row>
    <row r="36" s="1" customFormat="1" ht="15" customHeight="1">
      <c r="B36" s="292"/>
      <c r="C36" s="293"/>
      <c r="D36" s="291"/>
      <c r="E36" s="294" t="s">
        <v>120</v>
      </c>
      <c r="F36" s="291"/>
      <c r="G36" s="291" t="s">
        <v>850</v>
      </c>
      <c r="H36" s="291"/>
      <c r="I36" s="291"/>
      <c r="J36" s="291"/>
      <c r="K36" s="289"/>
    </row>
    <row r="37" s="1" customFormat="1" ht="30.75" customHeight="1">
      <c r="B37" s="292"/>
      <c r="C37" s="293"/>
      <c r="D37" s="291"/>
      <c r="E37" s="294" t="s">
        <v>851</v>
      </c>
      <c r="F37" s="291"/>
      <c r="G37" s="291" t="s">
        <v>852</v>
      </c>
      <c r="H37" s="291"/>
      <c r="I37" s="291"/>
      <c r="J37" s="291"/>
      <c r="K37" s="289"/>
    </row>
    <row r="38" s="1" customFormat="1" ht="15" customHeight="1">
      <c r="B38" s="292"/>
      <c r="C38" s="293"/>
      <c r="D38" s="291"/>
      <c r="E38" s="294" t="s">
        <v>54</v>
      </c>
      <c r="F38" s="291"/>
      <c r="G38" s="291" t="s">
        <v>853</v>
      </c>
      <c r="H38" s="291"/>
      <c r="I38" s="291"/>
      <c r="J38" s="291"/>
      <c r="K38" s="289"/>
    </row>
    <row r="39" s="1" customFormat="1" ht="15" customHeight="1">
      <c r="B39" s="292"/>
      <c r="C39" s="293"/>
      <c r="D39" s="291"/>
      <c r="E39" s="294" t="s">
        <v>55</v>
      </c>
      <c r="F39" s="291"/>
      <c r="G39" s="291" t="s">
        <v>854</v>
      </c>
      <c r="H39" s="291"/>
      <c r="I39" s="291"/>
      <c r="J39" s="291"/>
      <c r="K39" s="289"/>
    </row>
    <row r="40" s="1" customFormat="1" ht="15" customHeight="1">
      <c r="B40" s="292"/>
      <c r="C40" s="293"/>
      <c r="D40" s="291"/>
      <c r="E40" s="294" t="s">
        <v>121</v>
      </c>
      <c r="F40" s="291"/>
      <c r="G40" s="291" t="s">
        <v>855</v>
      </c>
      <c r="H40" s="291"/>
      <c r="I40" s="291"/>
      <c r="J40" s="291"/>
      <c r="K40" s="289"/>
    </row>
    <row r="41" s="1" customFormat="1" ht="15" customHeight="1">
      <c r="B41" s="292"/>
      <c r="C41" s="293"/>
      <c r="D41" s="291"/>
      <c r="E41" s="294" t="s">
        <v>122</v>
      </c>
      <c r="F41" s="291"/>
      <c r="G41" s="291" t="s">
        <v>856</v>
      </c>
      <c r="H41" s="291"/>
      <c r="I41" s="291"/>
      <c r="J41" s="291"/>
      <c r="K41" s="289"/>
    </row>
    <row r="42" s="1" customFormat="1" ht="15" customHeight="1">
      <c r="B42" s="292"/>
      <c r="C42" s="293"/>
      <c r="D42" s="291"/>
      <c r="E42" s="294" t="s">
        <v>857</v>
      </c>
      <c r="F42" s="291"/>
      <c r="G42" s="291" t="s">
        <v>858</v>
      </c>
      <c r="H42" s="291"/>
      <c r="I42" s="291"/>
      <c r="J42" s="291"/>
      <c r="K42" s="289"/>
    </row>
    <row r="43" s="1" customFormat="1" ht="15" customHeight="1">
      <c r="B43" s="292"/>
      <c r="C43" s="293"/>
      <c r="D43" s="291"/>
      <c r="E43" s="294"/>
      <c r="F43" s="291"/>
      <c r="G43" s="291" t="s">
        <v>859</v>
      </c>
      <c r="H43" s="291"/>
      <c r="I43" s="291"/>
      <c r="J43" s="291"/>
      <c r="K43" s="289"/>
    </row>
    <row r="44" s="1" customFormat="1" ht="15" customHeight="1">
      <c r="B44" s="292"/>
      <c r="C44" s="293"/>
      <c r="D44" s="291"/>
      <c r="E44" s="294" t="s">
        <v>860</v>
      </c>
      <c r="F44" s="291"/>
      <c r="G44" s="291" t="s">
        <v>861</v>
      </c>
      <c r="H44" s="291"/>
      <c r="I44" s="291"/>
      <c r="J44" s="291"/>
      <c r="K44" s="289"/>
    </row>
    <row r="45" s="1" customFormat="1" ht="15" customHeight="1">
      <c r="B45" s="292"/>
      <c r="C45" s="293"/>
      <c r="D45" s="291"/>
      <c r="E45" s="294" t="s">
        <v>124</v>
      </c>
      <c r="F45" s="291"/>
      <c r="G45" s="291" t="s">
        <v>862</v>
      </c>
      <c r="H45" s="291"/>
      <c r="I45" s="291"/>
      <c r="J45" s="291"/>
      <c r="K45" s="289"/>
    </row>
    <row r="46" s="1" customFormat="1" ht="12.75" customHeight="1">
      <c r="B46" s="292"/>
      <c r="C46" s="293"/>
      <c r="D46" s="291"/>
      <c r="E46" s="291"/>
      <c r="F46" s="291"/>
      <c r="G46" s="291"/>
      <c r="H46" s="291"/>
      <c r="I46" s="291"/>
      <c r="J46" s="291"/>
      <c r="K46" s="289"/>
    </row>
    <row r="47" s="1" customFormat="1" ht="15" customHeight="1">
      <c r="B47" s="292"/>
      <c r="C47" s="293"/>
      <c r="D47" s="291" t="s">
        <v>863</v>
      </c>
      <c r="E47" s="291"/>
      <c r="F47" s="291"/>
      <c r="G47" s="291"/>
      <c r="H47" s="291"/>
      <c r="I47" s="291"/>
      <c r="J47" s="291"/>
      <c r="K47" s="289"/>
    </row>
    <row r="48" s="1" customFormat="1" ht="15" customHeight="1">
      <c r="B48" s="292"/>
      <c r="C48" s="293"/>
      <c r="D48" s="293"/>
      <c r="E48" s="291" t="s">
        <v>864</v>
      </c>
      <c r="F48" s="291"/>
      <c r="G48" s="291"/>
      <c r="H48" s="291"/>
      <c r="I48" s="291"/>
      <c r="J48" s="291"/>
      <c r="K48" s="289"/>
    </row>
    <row r="49" s="1" customFormat="1" ht="15" customHeight="1">
      <c r="B49" s="292"/>
      <c r="C49" s="293"/>
      <c r="D49" s="293"/>
      <c r="E49" s="291" t="s">
        <v>865</v>
      </c>
      <c r="F49" s="291"/>
      <c r="G49" s="291"/>
      <c r="H49" s="291"/>
      <c r="I49" s="291"/>
      <c r="J49" s="291"/>
      <c r="K49" s="289"/>
    </row>
    <row r="50" s="1" customFormat="1" ht="15" customHeight="1">
      <c r="B50" s="292"/>
      <c r="C50" s="293"/>
      <c r="D50" s="293"/>
      <c r="E50" s="291" t="s">
        <v>866</v>
      </c>
      <c r="F50" s="291"/>
      <c r="G50" s="291"/>
      <c r="H50" s="291"/>
      <c r="I50" s="291"/>
      <c r="J50" s="291"/>
      <c r="K50" s="289"/>
    </row>
    <row r="51" s="1" customFormat="1" ht="15" customHeight="1">
      <c r="B51" s="292"/>
      <c r="C51" s="293"/>
      <c r="D51" s="291" t="s">
        <v>867</v>
      </c>
      <c r="E51" s="291"/>
      <c r="F51" s="291"/>
      <c r="G51" s="291"/>
      <c r="H51" s="291"/>
      <c r="I51" s="291"/>
      <c r="J51" s="291"/>
      <c r="K51" s="289"/>
    </row>
    <row r="52" s="1" customFormat="1" ht="25.5" customHeight="1">
      <c r="B52" s="287"/>
      <c r="C52" s="288" t="s">
        <v>868</v>
      </c>
      <c r="D52" s="288"/>
      <c r="E52" s="288"/>
      <c r="F52" s="288"/>
      <c r="G52" s="288"/>
      <c r="H52" s="288"/>
      <c r="I52" s="288"/>
      <c r="J52" s="288"/>
      <c r="K52" s="289"/>
    </row>
    <row r="53" s="1" customFormat="1" ht="5.25" customHeight="1">
      <c r="B53" s="287"/>
      <c r="C53" s="290"/>
      <c r="D53" s="290"/>
      <c r="E53" s="290"/>
      <c r="F53" s="290"/>
      <c r="G53" s="290"/>
      <c r="H53" s="290"/>
      <c r="I53" s="290"/>
      <c r="J53" s="290"/>
      <c r="K53" s="289"/>
    </row>
    <row r="54" s="1" customFormat="1" ht="15" customHeight="1">
      <c r="B54" s="287"/>
      <c r="C54" s="291" t="s">
        <v>869</v>
      </c>
      <c r="D54" s="291"/>
      <c r="E54" s="291"/>
      <c r="F54" s="291"/>
      <c r="G54" s="291"/>
      <c r="H54" s="291"/>
      <c r="I54" s="291"/>
      <c r="J54" s="291"/>
      <c r="K54" s="289"/>
    </row>
    <row r="55" s="1" customFormat="1" ht="15" customHeight="1">
      <c r="B55" s="287"/>
      <c r="C55" s="291" t="s">
        <v>870</v>
      </c>
      <c r="D55" s="291"/>
      <c r="E55" s="291"/>
      <c r="F55" s="291"/>
      <c r="G55" s="291"/>
      <c r="H55" s="291"/>
      <c r="I55" s="291"/>
      <c r="J55" s="291"/>
      <c r="K55" s="289"/>
    </row>
    <row r="56" s="1" customFormat="1" ht="12.75" customHeight="1">
      <c r="B56" s="287"/>
      <c r="C56" s="291"/>
      <c r="D56" s="291"/>
      <c r="E56" s="291"/>
      <c r="F56" s="291"/>
      <c r="G56" s="291"/>
      <c r="H56" s="291"/>
      <c r="I56" s="291"/>
      <c r="J56" s="291"/>
      <c r="K56" s="289"/>
    </row>
    <row r="57" s="1" customFormat="1" ht="15" customHeight="1">
      <c r="B57" s="287"/>
      <c r="C57" s="291" t="s">
        <v>871</v>
      </c>
      <c r="D57" s="291"/>
      <c r="E57" s="291"/>
      <c r="F57" s="291"/>
      <c r="G57" s="291"/>
      <c r="H57" s="291"/>
      <c r="I57" s="291"/>
      <c r="J57" s="291"/>
      <c r="K57" s="289"/>
    </row>
    <row r="58" s="1" customFormat="1" ht="15" customHeight="1">
      <c r="B58" s="287"/>
      <c r="C58" s="293"/>
      <c r="D58" s="291" t="s">
        <v>872</v>
      </c>
      <c r="E58" s="291"/>
      <c r="F58" s="291"/>
      <c r="G58" s="291"/>
      <c r="H58" s="291"/>
      <c r="I58" s="291"/>
      <c r="J58" s="291"/>
      <c r="K58" s="289"/>
    </row>
    <row r="59" s="1" customFormat="1" ht="15" customHeight="1">
      <c r="B59" s="287"/>
      <c r="C59" s="293"/>
      <c r="D59" s="291" t="s">
        <v>873</v>
      </c>
      <c r="E59" s="291"/>
      <c r="F59" s="291"/>
      <c r="G59" s="291"/>
      <c r="H59" s="291"/>
      <c r="I59" s="291"/>
      <c r="J59" s="291"/>
      <c r="K59" s="289"/>
    </row>
    <row r="60" s="1" customFormat="1" ht="15" customHeight="1">
      <c r="B60" s="287"/>
      <c r="C60" s="293"/>
      <c r="D60" s="291" t="s">
        <v>874</v>
      </c>
      <c r="E60" s="291"/>
      <c r="F60" s="291"/>
      <c r="G60" s="291"/>
      <c r="H60" s="291"/>
      <c r="I60" s="291"/>
      <c r="J60" s="291"/>
      <c r="K60" s="289"/>
    </row>
    <row r="61" s="1" customFormat="1" ht="15" customHeight="1">
      <c r="B61" s="287"/>
      <c r="C61" s="293"/>
      <c r="D61" s="291" t="s">
        <v>875</v>
      </c>
      <c r="E61" s="291"/>
      <c r="F61" s="291"/>
      <c r="G61" s="291"/>
      <c r="H61" s="291"/>
      <c r="I61" s="291"/>
      <c r="J61" s="291"/>
      <c r="K61" s="289"/>
    </row>
    <row r="62" s="1" customFormat="1" ht="15" customHeight="1">
      <c r="B62" s="287"/>
      <c r="C62" s="293"/>
      <c r="D62" s="296" t="s">
        <v>876</v>
      </c>
      <c r="E62" s="296"/>
      <c r="F62" s="296"/>
      <c r="G62" s="296"/>
      <c r="H62" s="296"/>
      <c r="I62" s="296"/>
      <c r="J62" s="296"/>
      <c r="K62" s="289"/>
    </row>
    <row r="63" s="1" customFormat="1" ht="15" customHeight="1">
      <c r="B63" s="287"/>
      <c r="C63" s="293"/>
      <c r="D63" s="291" t="s">
        <v>877</v>
      </c>
      <c r="E63" s="291"/>
      <c r="F63" s="291"/>
      <c r="G63" s="291"/>
      <c r="H63" s="291"/>
      <c r="I63" s="291"/>
      <c r="J63" s="291"/>
      <c r="K63" s="289"/>
    </row>
    <row r="64" s="1" customFormat="1" ht="12.75" customHeight="1">
      <c r="B64" s="287"/>
      <c r="C64" s="293"/>
      <c r="D64" s="293"/>
      <c r="E64" s="297"/>
      <c r="F64" s="293"/>
      <c r="G64" s="293"/>
      <c r="H64" s="293"/>
      <c r="I64" s="293"/>
      <c r="J64" s="293"/>
      <c r="K64" s="289"/>
    </row>
    <row r="65" s="1" customFormat="1" ht="15" customHeight="1">
      <c r="B65" s="287"/>
      <c r="C65" s="293"/>
      <c r="D65" s="291" t="s">
        <v>878</v>
      </c>
      <c r="E65" s="291"/>
      <c r="F65" s="291"/>
      <c r="G65" s="291"/>
      <c r="H65" s="291"/>
      <c r="I65" s="291"/>
      <c r="J65" s="291"/>
      <c r="K65" s="289"/>
    </row>
    <row r="66" s="1" customFormat="1" ht="15" customHeight="1">
      <c r="B66" s="287"/>
      <c r="C66" s="293"/>
      <c r="D66" s="296" t="s">
        <v>879</v>
      </c>
      <c r="E66" s="296"/>
      <c r="F66" s="296"/>
      <c r="G66" s="296"/>
      <c r="H66" s="296"/>
      <c r="I66" s="296"/>
      <c r="J66" s="296"/>
      <c r="K66" s="289"/>
    </row>
    <row r="67" s="1" customFormat="1" ht="15" customHeight="1">
      <c r="B67" s="287"/>
      <c r="C67" s="293"/>
      <c r="D67" s="291" t="s">
        <v>880</v>
      </c>
      <c r="E67" s="291"/>
      <c r="F67" s="291"/>
      <c r="G67" s="291"/>
      <c r="H67" s="291"/>
      <c r="I67" s="291"/>
      <c r="J67" s="291"/>
      <c r="K67" s="289"/>
    </row>
    <row r="68" s="1" customFormat="1" ht="15" customHeight="1">
      <c r="B68" s="287"/>
      <c r="C68" s="293"/>
      <c r="D68" s="291" t="s">
        <v>881</v>
      </c>
      <c r="E68" s="291"/>
      <c r="F68" s="291"/>
      <c r="G68" s="291"/>
      <c r="H68" s="291"/>
      <c r="I68" s="291"/>
      <c r="J68" s="291"/>
      <c r="K68" s="289"/>
    </row>
    <row r="69" s="1" customFormat="1" ht="15" customHeight="1">
      <c r="B69" s="287"/>
      <c r="C69" s="293"/>
      <c r="D69" s="291" t="s">
        <v>882</v>
      </c>
      <c r="E69" s="291"/>
      <c r="F69" s="291"/>
      <c r="G69" s="291"/>
      <c r="H69" s="291"/>
      <c r="I69" s="291"/>
      <c r="J69" s="291"/>
      <c r="K69" s="289"/>
    </row>
    <row r="70" s="1" customFormat="1" ht="15" customHeight="1">
      <c r="B70" s="287"/>
      <c r="C70" s="293"/>
      <c r="D70" s="291" t="s">
        <v>883</v>
      </c>
      <c r="E70" s="291"/>
      <c r="F70" s="291"/>
      <c r="G70" s="291"/>
      <c r="H70" s="291"/>
      <c r="I70" s="291"/>
      <c r="J70" s="291"/>
      <c r="K70" s="289"/>
    </row>
    <row r="71" s="1" customFormat="1" ht="12.75" customHeight="1">
      <c r="B71" s="298"/>
      <c r="C71" s="299"/>
      <c r="D71" s="299"/>
      <c r="E71" s="299"/>
      <c r="F71" s="299"/>
      <c r="G71" s="299"/>
      <c r="H71" s="299"/>
      <c r="I71" s="299"/>
      <c r="J71" s="299"/>
      <c r="K71" s="300"/>
    </row>
    <row r="72" s="1" customFormat="1" ht="18.75" customHeight="1">
      <c r="B72" s="301"/>
      <c r="C72" s="301"/>
      <c r="D72" s="301"/>
      <c r="E72" s="301"/>
      <c r="F72" s="301"/>
      <c r="G72" s="301"/>
      <c r="H72" s="301"/>
      <c r="I72" s="301"/>
      <c r="J72" s="301"/>
      <c r="K72" s="302"/>
    </row>
    <row r="73" s="1" customFormat="1" ht="18.75" customHeight="1">
      <c r="B73" s="302"/>
      <c r="C73" s="302"/>
      <c r="D73" s="302"/>
      <c r="E73" s="302"/>
      <c r="F73" s="302"/>
      <c r="G73" s="302"/>
      <c r="H73" s="302"/>
      <c r="I73" s="302"/>
      <c r="J73" s="302"/>
      <c r="K73" s="302"/>
    </row>
    <row r="74" s="1" customFormat="1" ht="7.5" customHeight="1">
      <c r="B74" s="303"/>
      <c r="C74" s="304"/>
      <c r="D74" s="304"/>
      <c r="E74" s="304"/>
      <c r="F74" s="304"/>
      <c r="G74" s="304"/>
      <c r="H74" s="304"/>
      <c r="I74" s="304"/>
      <c r="J74" s="304"/>
      <c r="K74" s="305"/>
    </row>
    <row r="75" s="1" customFormat="1" ht="45" customHeight="1">
      <c r="B75" s="306"/>
      <c r="C75" s="307" t="s">
        <v>884</v>
      </c>
      <c r="D75" s="307"/>
      <c r="E75" s="307"/>
      <c r="F75" s="307"/>
      <c r="G75" s="307"/>
      <c r="H75" s="307"/>
      <c r="I75" s="307"/>
      <c r="J75" s="307"/>
      <c r="K75" s="308"/>
    </row>
    <row r="76" s="1" customFormat="1" ht="17.25" customHeight="1">
      <c r="B76" s="306"/>
      <c r="C76" s="309" t="s">
        <v>885</v>
      </c>
      <c r="D76" s="309"/>
      <c r="E76" s="309"/>
      <c r="F76" s="309" t="s">
        <v>886</v>
      </c>
      <c r="G76" s="310"/>
      <c r="H76" s="309" t="s">
        <v>55</v>
      </c>
      <c r="I76" s="309" t="s">
        <v>58</v>
      </c>
      <c r="J76" s="309" t="s">
        <v>887</v>
      </c>
      <c r="K76" s="308"/>
    </row>
    <row r="77" s="1" customFormat="1" ht="17.25" customHeight="1">
      <c r="B77" s="306"/>
      <c r="C77" s="311" t="s">
        <v>888</v>
      </c>
      <c r="D77" s="311"/>
      <c r="E77" s="311"/>
      <c r="F77" s="312" t="s">
        <v>889</v>
      </c>
      <c r="G77" s="313"/>
      <c r="H77" s="311"/>
      <c r="I77" s="311"/>
      <c r="J77" s="311" t="s">
        <v>890</v>
      </c>
      <c r="K77" s="308"/>
    </row>
    <row r="78" s="1" customFormat="1" ht="5.25" customHeight="1">
      <c r="B78" s="306"/>
      <c r="C78" s="314"/>
      <c r="D78" s="314"/>
      <c r="E78" s="314"/>
      <c r="F78" s="314"/>
      <c r="G78" s="315"/>
      <c r="H78" s="314"/>
      <c r="I78" s="314"/>
      <c r="J78" s="314"/>
      <c r="K78" s="308"/>
    </row>
    <row r="79" s="1" customFormat="1" ht="15" customHeight="1">
      <c r="B79" s="306"/>
      <c r="C79" s="294" t="s">
        <v>54</v>
      </c>
      <c r="D79" s="316"/>
      <c r="E79" s="316"/>
      <c r="F79" s="317" t="s">
        <v>891</v>
      </c>
      <c r="G79" s="318"/>
      <c r="H79" s="294" t="s">
        <v>892</v>
      </c>
      <c r="I79" s="294" t="s">
        <v>893</v>
      </c>
      <c r="J79" s="294">
        <v>20</v>
      </c>
      <c r="K79" s="308"/>
    </row>
    <row r="80" s="1" customFormat="1" ht="15" customHeight="1">
      <c r="B80" s="306"/>
      <c r="C80" s="294" t="s">
        <v>894</v>
      </c>
      <c r="D80" s="294"/>
      <c r="E80" s="294"/>
      <c r="F80" s="317" t="s">
        <v>891</v>
      </c>
      <c r="G80" s="318"/>
      <c r="H80" s="294" t="s">
        <v>895</v>
      </c>
      <c r="I80" s="294" t="s">
        <v>893</v>
      </c>
      <c r="J80" s="294">
        <v>120</v>
      </c>
      <c r="K80" s="308"/>
    </row>
    <row r="81" s="1" customFormat="1" ht="15" customHeight="1">
      <c r="B81" s="319"/>
      <c r="C81" s="294" t="s">
        <v>896</v>
      </c>
      <c r="D81" s="294"/>
      <c r="E81" s="294"/>
      <c r="F81" s="317" t="s">
        <v>897</v>
      </c>
      <c r="G81" s="318"/>
      <c r="H81" s="294" t="s">
        <v>898</v>
      </c>
      <c r="I81" s="294" t="s">
        <v>893</v>
      </c>
      <c r="J81" s="294">
        <v>50</v>
      </c>
      <c r="K81" s="308"/>
    </row>
    <row r="82" s="1" customFormat="1" ht="15" customHeight="1">
      <c r="B82" s="319"/>
      <c r="C82" s="294" t="s">
        <v>899</v>
      </c>
      <c r="D82" s="294"/>
      <c r="E82" s="294"/>
      <c r="F82" s="317" t="s">
        <v>891</v>
      </c>
      <c r="G82" s="318"/>
      <c r="H82" s="294" t="s">
        <v>900</v>
      </c>
      <c r="I82" s="294" t="s">
        <v>901</v>
      </c>
      <c r="J82" s="294"/>
      <c r="K82" s="308"/>
    </row>
    <row r="83" s="1" customFormat="1" ht="15" customHeight="1">
      <c r="B83" s="319"/>
      <c r="C83" s="320" t="s">
        <v>902</v>
      </c>
      <c r="D83" s="320"/>
      <c r="E83" s="320"/>
      <c r="F83" s="321" t="s">
        <v>897</v>
      </c>
      <c r="G83" s="320"/>
      <c r="H83" s="320" t="s">
        <v>903</v>
      </c>
      <c r="I83" s="320" t="s">
        <v>893</v>
      </c>
      <c r="J83" s="320">
        <v>15</v>
      </c>
      <c r="K83" s="308"/>
    </row>
    <row r="84" s="1" customFormat="1" ht="15" customHeight="1">
      <c r="B84" s="319"/>
      <c r="C84" s="320" t="s">
        <v>904</v>
      </c>
      <c r="D84" s="320"/>
      <c r="E84" s="320"/>
      <c r="F84" s="321" t="s">
        <v>897</v>
      </c>
      <c r="G84" s="320"/>
      <c r="H84" s="320" t="s">
        <v>905</v>
      </c>
      <c r="I84" s="320" t="s">
        <v>893</v>
      </c>
      <c r="J84" s="320">
        <v>15</v>
      </c>
      <c r="K84" s="308"/>
    </row>
    <row r="85" s="1" customFormat="1" ht="15" customHeight="1">
      <c r="B85" s="319"/>
      <c r="C85" s="320" t="s">
        <v>906</v>
      </c>
      <c r="D85" s="320"/>
      <c r="E85" s="320"/>
      <c r="F85" s="321" t="s">
        <v>897</v>
      </c>
      <c r="G85" s="320"/>
      <c r="H85" s="320" t="s">
        <v>907</v>
      </c>
      <c r="I85" s="320" t="s">
        <v>893</v>
      </c>
      <c r="J85" s="320">
        <v>20</v>
      </c>
      <c r="K85" s="308"/>
    </row>
    <row r="86" s="1" customFormat="1" ht="15" customHeight="1">
      <c r="B86" s="319"/>
      <c r="C86" s="320" t="s">
        <v>908</v>
      </c>
      <c r="D86" s="320"/>
      <c r="E86" s="320"/>
      <c r="F86" s="321" t="s">
        <v>897</v>
      </c>
      <c r="G86" s="320"/>
      <c r="H86" s="320" t="s">
        <v>909</v>
      </c>
      <c r="I86" s="320" t="s">
        <v>893</v>
      </c>
      <c r="J86" s="320">
        <v>20</v>
      </c>
      <c r="K86" s="308"/>
    </row>
    <row r="87" s="1" customFormat="1" ht="15" customHeight="1">
      <c r="B87" s="319"/>
      <c r="C87" s="294" t="s">
        <v>910</v>
      </c>
      <c r="D87" s="294"/>
      <c r="E87" s="294"/>
      <c r="F87" s="317" t="s">
        <v>897</v>
      </c>
      <c r="G87" s="318"/>
      <c r="H87" s="294" t="s">
        <v>911</v>
      </c>
      <c r="I87" s="294" t="s">
        <v>893</v>
      </c>
      <c r="J87" s="294">
        <v>50</v>
      </c>
      <c r="K87" s="308"/>
    </row>
    <row r="88" s="1" customFormat="1" ht="15" customHeight="1">
      <c r="B88" s="319"/>
      <c r="C88" s="294" t="s">
        <v>912</v>
      </c>
      <c r="D88" s="294"/>
      <c r="E88" s="294"/>
      <c r="F88" s="317" t="s">
        <v>897</v>
      </c>
      <c r="G88" s="318"/>
      <c r="H88" s="294" t="s">
        <v>913</v>
      </c>
      <c r="I88" s="294" t="s">
        <v>893</v>
      </c>
      <c r="J88" s="294">
        <v>20</v>
      </c>
      <c r="K88" s="308"/>
    </row>
    <row r="89" s="1" customFormat="1" ht="15" customHeight="1">
      <c r="B89" s="319"/>
      <c r="C89" s="294" t="s">
        <v>914</v>
      </c>
      <c r="D89" s="294"/>
      <c r="E89" s="294"/>
      <c r="F89" s="317" t="s">
        <v>897</v>
      </c>
      <c r="G89" s="318"/>
      <c r="H89" s="294" t="s">
        <v>915</v>
      </c>
      <c r="I89" s="294" t="s">
        <v>893</v>
      </c>
      <c r="J89" s="294">
        <v>20</v>
      </c>
      <c r="K89" s="308"/>
    </row>
    <row r="90" s="1" customFormat="1" ht="15" customHeight="1">
      <c r="B90" s="319"/>
      <c r="C90" s="294" t="s">
        <v>916</v>
      </c>
      <c r="D90" s="294"/>
      <c r="E90" s="294"/>
      <c r="F90" s="317" t="s">
        <v>897</v>
      </c>
      <c r="G90" s="318"/>
      <c r="H90" s="294" t="s">
        <v>917</v>
      </c>
      <c r="I90" s="294" t="s">
        <v>893</v>
      </c>
      <c r="J90" s="294">
        <v>50</v>
      </c>
      <c r="K90" s="308"/>
    </row>
    <row r="91" s="1" customFormat="1" ht="15" customHeight="1">
      <c r="B91" s="319"/>
      <c r="C91" s="294" t="s">
        <v>918</v>
      </c>
      <c r="D91" s="294"/>
      <c r="E91" s="294"/>
      <c r="F91" s="317" t="s">
        <v>897</v>
      </c>
      <c r="G91" s="318"/>
      <c r="H91" s="294" t="s">
        <v>918</v>
      </c>
      <c r="I91" s="294" t="s">
        <v>893</v>
      </c>
      <c r="J91" s="294">
        <v>50</v>
      </c>
      <c r="K91" s="308"/>
    </row>
    <row r="92" s="1" customFormat="1" ht="15" customHeight="1">
      <c r="B92" s="319"/>
      <c r="C92" s="294" t="s">
        <v>919</v>
      </c>
      <c r="D92" s="294"/>
      <c r="E92" s="294"/>
      <c r="F92" s="317" t="s">
        <v>897</v>
      </c>
      <c r="G92" s="318"/>
      <c r="H92" s="294" t="s">
        <v>920</v>
      </c>
      <c r="I92" s="294" t="s">
        <v>893</v>
      </c>
      <c r="J92" s="294">
        <v>255</v>
      </c>
      <c r="K92" s="308"/>
    </row>
    <row r="93" s="1" customFormat="1" ht="15" customHeight="1">
      <c r="B93" s="319"/>
      <c r="C93" s="294" t="s">
        <v>921</v>
      </c>
      <c r="D93" s="294"/>
      <c r="E93" s="294"/>
      <c r="F93" s="317" t="s">
        <v>891</v>
      </c>
      <c r="G93" s="318"/>
      <c r="H93" s="294" t="s">
        <v>922</v>
      </c>
      <c r="I93" s="294" t="s">
        <v>923</v>
      </c>
      <c r="J93" s="294"/>
      <c r="K93" s="308"/>
    </row>
    <row r="94" s="1" customFormat="1" ht="15" customHeight="1">
      <c r="B94" s="319"/>
      <c r="C94" s="294" t="s">
        <v>924</v>
      </c>
      <c r="D94" s="294"/>
      <c r="E94" s="294"/>
      <c r="F94" s="317" t="s">
        <v>891</v>
      </c>
      <c r="G94" s="318"/>
      <c r="H94" s="294" t="s">
        <v>925</v>
      </c>
      <c r="I94" s="294" t="s">
        <v>926</v>
      </c>
      <c r="J94" s="294"/>
      <c r="K94" s="308"/>
    </row>
    <row r="95" s="1" customFormat="1" ht="15" customHeight="1">
      <c r="B95" s="319"/>
      <c r="C95" s="294" t="s">
        <v>927</v>
      </c>
      <c r="D95" s="294"/>
      <c r="E95" s="294"/>
      <c r="F95" s="317" t="s">
        <v>891</v>
      </c>
      <c r="G95" s="318"/>
      <c r="H95" s="294" t="s">
        <v>927</v>
      </c>
      <c r="I95" s="294" t="s">
        <v>926</v>
      </c>
      <c r="J95" s="294"/>
      <c r="K95" s="308"/>
    </row>
    <row r="96" s="1" customFormat="1" ht="15" customHeight="1">
      <c r="B96" s="319"/>
      <c r="C96" s="294" t="s">
        <v>39</v>
      </c>
      <c r="D96" s="294"/>
      <c r="E96" s="294"/>
      <c r="F96" s="317" t="s">
        <v>891</v>
      </c>
      <c r="G96" s="318"/>
      <c r="H96" s="294" t="s">
        <v>928</v>
      </c>
      <c r="I96" s="294" t="s">
        <v>926</v>
      </c>
      <c r="J96" s="294"/>
      <c r="K96" s="308"/>
    </row>
    <row r="97" s="1" customFormat="1" ht="15" customHeight="1">
      <c r="B97" s="319"/>
      <c r="C97" s="294" t="s">
        <v>49</v>
      </c>
      <c r="D97" s="294"/>
      <c r="E97" s="294"/>
      <c r="F97" s="317" t="s">
        <v>891</v>
      </c>
      <c r="G97" s="318"/>
      <c r="H97" s="294" t="s">
        <v>929</v>
      </c>
      <c r="I97" s="294" t="s">
        <v>926</v>
      </c>
      <c r="J97" s="294"/>
      <c r="K97" s="308"/>
    </row>
    <row r="98" s="1" customFormat="1" ht="15" customHeight="1">
      <c r="B98" s="322"/>
      <c r="C98" s="323"/>
      <c r="D98" s="323"/>
      <c r="E98" s="323"/>
      <c r="F98" s="323"/>
      <c r="G98" s="323"/>
      <c r="H98" s="323"/>
      <c r="I98" s="323"/>
      <c r="J98" s="323"/>
      <c r="K98" s="324"/>
    </row>
    <row r="99" s="1" customFormat="1" ht="18.75" customHeight="1">
      <c r="B99" s="325"/>
      <c r="C99" s="326"/>
      <c r="D99" s="326"/>
      <c r="E99" s="326"/>
      <c r="F99" s="326"/>
      <c r="G99" s="326"/>
      <c r="H99" s="326"/>
      <c r="I99" s="326"/>
      <c r="J99" s="326"/>
      <c r="K99" s="325"/>
    </row>
    <row r="100" s="1" customFormat="1" ht="18.75" customHeight="1">
      <c r="B100" s="302"/>
      <c r="C100" s="302"/>
      <c r="D100" s="302"/>
      <c r="E100" s="302"/>
      <c r="F100" s="302"/>
      <c r="G100" s="302"/>
      <c r="H100" s="302"/>
      <c r="I100" s="302"/>
      <c r="J100" s="302"/>
      <c r="K100" s="302"/>
    </row>
    <row r="101" s="1" customFormat="1" ht="7.5" customHeight="1">
      <c r="B101" s="303"/>
      <c r="C101" s="304"/>
      <c r="D101" s="304"/>
      <c r="E101" s="304"/>
      <c r="F101" s="304"/>
      <c r="G101" s="304"/>
      <c r="H101" s="304"/>
      <c r="I101" s="304"/>
      <c r="J101" s="304"/>
      <c r="K101" s="305"/>
    </row>
    <row r="102" s="1" customFormat="1" ht="45" customHeight="1">
      <c r="B102" s="306"/>
      <c r="C102" s="307" t="s">
        <v>930</v>
      </c>
      <c r="D102" s="307"/>
      <c r="E102" s="307"/>
      <c r="F102" s="307"/>
      <c r="G102" s="307"/>
      <c r="H102" s="307"/>
      <c r="I102" s="307"/>
      <c r="J102" s="307"/>
      <c r="K102" s="308"/>
    </row>
    <row r="103" s="1" customFormat="1" ht="17.25" customHeight="1">
      <c r="B103" s="306"/>
      <c r="C103" s="309" t="s">
        <v>885</v>
      </c>
      <c r="D103" s="309"/>
      <c r="E103" s="309"/>
      <c r="F103" s="309" t="s">
        <v>886</v>
      </c>
      <c r="G103" s="310"/>
      <c r="H103" s="309" t="s">
        <v>55</v>
      </c>
      <c r="I103" s="309" t="s">
        <v>58</v>
      </c>
      <c r="J103" s="309" t="s">
        <v>887</v>
      </c>
      <c r="K103" s="308"/>
    </row>
    <row r="104" s="1" customFormat="1" ht="17.25" customHeight="1">
      <c r="B104" s="306"/>
      <c r="C104" s="311" t="s">
        <v>888</v>
      </c>
      <c r="D104" s="311"/>
      <c r="E104" s="311"/>
      <c r="F104" s="312" t="s">
        <v>889</v>
      </c>
      <c r="G104" s="313"/>
      <c r="H104" s="311"/>
      <c r="I104" s="311"/>
      <c r="J104" s="311" t="s">
        <v>890</v>
      </c>
      <c r="K104" s="308"/>
    </row>
    <row r="105" s="1" customFormat="1" ht="5.25" customHeight="1">
      <c r="B105" s="306"/>
      <c r="C105" s="309"/>
      <c r="D105" s="309"/>
      <c r="E105" s="309"/>
      <c r="F105" s="309"/>
      <c r="G105" s="327"/>
      <c r="H105" s="309"/>
      <c r="I105" s="309"/>
      <c r="J105" s="309"/>
      <c r="K105" s="308"/>
    </row>
    <row r="106" s="1" customFormat="1" ht="15" customHeight="1">
      <c r="B106" s="306"/>
      <c r="C106" s="294" t="s">
        <v>54</v>
      </c>
      <c r="D106" s="316"/>
      <c r="E106" s="316"/>
      <c r="F106" s="317" t="s">
        <v>891</v>
      </c>
      <c r="G106" s="294"/>
      <c r="H106" s="294" t="s">
        <v>931</v>
      </c>
      <c r="I106" s="294" t="s">
        <v>893</v>
      </c>
      <c r="J106" s="294">
        <v>20</v>
      </c>
      <c r="K106" s="308"/>
    </row>
    <row r="107" s="1" customFormat="1" ht="15" customHeight="1">
      <c r="B107" s="306"/>
      <c r="C107" s="294" t="s">
        <v>894</v>
      </c>
      <c r="D107" s="294"/>
      <c r="E107" s="294"/>
      <c r="F107" s="317" t="s">
        <v>891</v>
      </c>
      <c r="G107" s="294"/>
      <c r="H107" s="294" t="s">
        <v>931</v>
      </c>
      <c r="I107" s="294" t="s">
        <v>893</v>
      </c>
      <c r="J107" s="294">
        <v>120</v>
      </c>
      <c r="K107" s="308"/>
    </row>
    <row r="108" s="1" customFormat="1" ht="15" customHeight="1">
      <c r="B108" s="319"/>
      <c r="C108" s="294" t="s">
        <v>896</v>
      </c>
      <c r="D108" s="294"/>
      <c r="E108" s="294"/>
      <c r="F108" s="317" t="s">
        <v>897</v>
      </c>
      <c r="G108" s="294"/>
      <c r="H108" s="294" t="s">
        <v>931</v>
      </c>
      <c r="I108" s="294" t="s">
        <v>893</v>
      </c>
      <c r="J108" s="294">
        <v>50</v>
      </c>
      <c r="K108" s="308"/>
    </row>
    <row r="109" s="1" customFormat="1" ht="15" customHeight="1">
      <c r="B109" s="319"/>
      <c r="C109" s="294" t="s">
        <v>899</v>
      </c>
      <c r="D109" s="294"/>
      <c r="E109" s="294"/>
      <c r="F109" s="317" t="s">
        <v>891</v>
      </c>
      <c r="G109" s="294"/>
      <c r="H109" s="294" t="s">
        <v>931</v>
      </c>
      <c r="I109" s="294" t="s">
        <v>901</v>
      </c>
      <c r="J109" s="294"/>
      <c r="K109" s="308"/>
    </row>
    <row r="110" s="1" customFormat="1" ht="15" customHeight="1">
      <c r="B110" s="319"/>
      <c r="C110" s="294" t="s">
        <v>910</v>
      </c>
      <c r="D110" s="294"/>
      <c r="E110" s="294"/>
      <c r="F110" s="317" t="s">
        <v>897</v>
      </c>
      <c r="G110" s="294"/>
      <c r="H110" s="294" t="s">
        <v>931</v>
      </c>
      <c r="I110" s="294" t="s">
        <v>893</v>
      </c>
      <c r="J110" s="294">
        <v>50</v>
      </c>
      <c r="K110" s="308"/>
    </row>
    <row r="111" s="1" customFormat="1" ht="15" customHeight="1">
      <c r="B111" s="319"/>
      <c r="C111" s="294" t="s">
        <v>918</v>
      </c>
      <c r="D111" s="294"/>
      <c r="E111" s="294"/>
      <c r="F111" s="317" t="s">
        <v>897</v>
      </c>
      <c r="G111" s="294"/>
      <c r="H111" s="294" t="s">
        <v>931</v>
      </c>
      <c r="I111" s="294" t="s">
        <v>893</v>
      </c>
      <c r="J111" s="294">
        <v>50</v>
      </c>
      <c r="K111" s="308"/>
    </row>
    <row r="112" s="1" customFormat="1" ht="15" customHeight="1">
      <c r="B112" s="319"/>
      <c r="C112" s="294" t="s">
        <v>916</v>
      </c>
      <c r="D112" s="294"/>
      <c r="E112" s="294"/>
      <c r="F112" s="317" t="s">
        <v>897</v>
      </c>
      <c r="G112" s="294"/>
      <c r="H112" s="294" t="s">
        <v>931</v>
      </c>
      <c r="I112" s="294" t="s">
        <v>893</v>
      </c>
      <c r="J112" s="294">
        <v>50</v>
      </c>
      <c r="K112" s="308"/>
    </row>
    <row r="113" s="1" customFormat="1" ht="15" customHeight="1">
      <c r="B113" s="319"/>
      <c r="C113" s="294" t="s">
        <v>54</v>
      </c>
      <c r="D113" s="294"/>
      <c r="E113" s="294"/>
      <c r="F113" s="317" t="s">
        <v>891</v>
      </c>
      <c r="G113" s="294"/>
      <c r="H113" s="294" t="s">
        <v>932</v>
      </c>
      <c r="I113" s="294" t="s">
        <v>893</v>
      </c>
      <c r="J113" s="294">
        <v>20</v>
      </c>
      <c r="K113" s="308"/>
    </row>
    <row r="114" s="1" customFormat="1" ht="15" customHeight="1">
      <c r="B114" s="319"/>
      <c r="C114" s="294" t="s">
        <v>933</v>
      </c>
      <c r="D114" s="294"/>
      <c r="E114" s="294"/>
      <c r="F114" s="317" t="s">
        <v>891</v>
      </c>
      <c r="G114" s="294"/>
      <c r="H114" s="294" t="s">
        <v>934</v>
      </c>
      <c r="I114" s="294" t="s">
        <v>893</v>
      </c>
      <c r="J114" s="294">
        <v>120</v>
      </c>
      <c r="K114" s="308"/>
    </row>
    <row r="115" s="1" customFormat="1" ht="15" customHeight="1">
      <c r="B115" s="319"/>
      <c r="C115" s="294" t="s">
        <v>39</v>
      </c>
      <c r="D115" s="294"/>
      <c r="E115" s="294"/>
      <c r="F115" s="317" t="s">
        <v>891</v>
      </c>
      <c r="G115" s="294"/>
      <c r="H115" s="294" t="s">
        <v>935</v>
      </c>
      <c r="I115" s="294" t="s">
        <v>926</v>
      </c>
      <c r="J115" s="294"/>
      <c r="K115" s="308"/>
    </row>
    <row r="116" s="1" customFormat="1" ht="15" customHeight="1">
      <c r="B116" s="319"/>
      <c r="C116" s="294" t="s">
        <v>49</v>
      </c>
      <c r="D116" s="294"/>
      <c r="E116" s="294"/>
      <c r="F116" s="317" t="s">
        <v>891</v>
      </c>
      <c r="G116" s="294"/>
      <c r="H116" s="294" t="s">
        <v>936</v>
      </c>
      <c r="I116" s="294" t="s">
        <v>926</v>
      </c>
      <c r="J116" s="294"/>
      <c r="K116" s="308"/>
    </row>
    <row r="117" s="1" customFormat="1" ht="15" customHeight="1">
      <c r="B117" s="319"/>
      <c r="C117" s="294" t="s">
        <v>58</v>
      </c>
      <c r="D117" s="294"/>
      <c r="E117" s="294"/>
      <c r="F117" s="317" t="s">
        <v>891</v>
      </c>
      <c r="G117" s="294"/>
      <c r="H117" s="294" t="s">
        <v>937</v>
      </c>
      <c r="I117" s="294" t="s">
        <v>938</v>
      </c>
      <c r="J117" s="294"/>
      <c r="K117" s="308"/>
    </row>
    <row r="118" s="1" customFormat="1" ht="15" customHeight="1">
      <c r="B118" s="322"/>
      <c r="C118" s="328"/>
      <c r="D118" s="328"/>
      <c r="E118" s="328"/>
      <c r="F118" s="328"/>
      <c r="G118" s="328"/>
      <c r="H118" s="328"/>
      <c r="I118" s="328"/>
      <c r="J118" s="328"/>
      <c r="K118" s="324"/>
    </row>
    <row r="119" s="1" customFormat="1" ht="18.75" customHeight="1">
      <c r="B119" s="329"/>
      <c r="C119" s="330"/>
      <c r="D119" s="330"/>
      <c r="E119" s="330"/>
      <c r="F119" s="331"/>
      <c r="G119" s="330"/>
      <c r="H119" s="330"/>
      <c r="I119" s="330"/>
      <c r="J119" s="330"/>
      <c r="K119" s="329"/>
    </row>
    <row r="120" s="1" customFormat="1" ht="18.75" customHeight="1">
      <c r="B120" s="302"/>
      <c r="C120" s="302"/>
      <c r="D120" s="302"/>
      <c r="E120" s="302"/>
      <c r="F120" s="302"/>
      <c r="G120" s="302"/>
      <c r="H120" s="302"/>
      <c r="I120" s="302"/>
      <c r="J120" s="302"/>
      <c r="K120" s="302"/>
    </row>
    <row r="121" s="1" customFormat="1" ht="7.5" customHeight="1">
      <c r="B121" s="332"/>
      <c r="C121" s="333"/>
      <c r="D121" s="333"/>
      <c r="E121" s="333"/>
      <c r="F121" s="333"/>
      <c r="G121" s="333"/>
      <c r="H121" s="333"/>
      <c r="I121" s="333"/>
      <c r="J121" s="333"/>
      <c r="K121" s="334"/>
    </row>
    <row r="122" s="1" customFormat="1" ht="45" customHeight="1">
      <c r="B122" s="335"/>
      <c r="C122" s="285" t="s">
        <v>939</v>
      </c>
      <c r="D122" s="285"/>
      <c r="E122" s="285"/>
      <c r="F122" s="285"/>
      <c r="G122" s="285"/>
      <c r="H122" s="285"/>
      <c r="I122" s="285"/>
      <c r="J122" s="285"/>
      <c r="K122" s="336"/>
    </row>
    <row r="123" s="1" customFormat="1" ht="17.25" customHeight="1">
      <c r="B123" s="337"/>
      <c r="C123" s="309" t="s">
        <v>885</v>
      </c>
      <c r="D123" s="309"/>
      <c r="E123" s="309"/>
      <c r="F123" s="309" t="s">
        <v>886</v>
      </c>
      <c r="G123" s="310"/>
      <c r="H123" s="309" t="s">
        <v>55</v>
      </c>
      <c r="I123" s="309" t="s">
        <v>58</v>
      </c>
      <c r="J123" s="309" t="s">
        <v>887</v>
      </c>
      <c r="K123" s="338"/>
    </row>
    <row r="124" s="1" customFormat="1" ht="17.25" customHeight="1">
      <c r="B124" s="337"/>
      <c r="C124" s="311" t="s">
        <v>888</v>
      </c>
      <c r="D124" s="311"/>
      <c r="E124" s="311"/>
      <c r="F124" s="312" t="s">
        <v>889</v>
      </c>
      <c r="G124" s="313"/>
      <c r="H124" s="311"/>
      <c r="I124" s="311"/>
      <c r="J124" s="311" t="s">
        <v>890</v>
      </c>
      <c r="K124" s="338"/>
    </row>
    <row r="125" s="1" customFormat="1" ht="5.25" customHeight="1">
      <c r="B125" s="339"/>
      <c r="C125" s="314"/>
      <c r="D125" s="314"/>
      <c r="E125" s="314"/>
      <c r="F125" s="314"/>
      <c r="G125" s="340"/>
      <c r="H125" s="314"/>
      <c r="I125" s="314"/>
      <c r="J125" s="314"/>
      <c r="K125" s="341"/>
    </row>
    <row r="126" s="1" customFormat="1" ht="15" customHeight="1">
      <c r="B126" s="339"/>
      <c r="C126" s="294" t="s">
        <v>894</v>
      </c>
      <c r="D126" s="316"/>
      <c r="E126" s="316"/>
      <c r="F126" s="317" t="s">
        <v>891</v>
      </c>
      <c r="G126" s="294"/>
      <c r="H126" s="294" t="s">
        <v>931</v>
      </c>
      <c r="I126" s="294" t="s">
        <v>893</v>
      </c>
      <c r="J126" s="294">
        <v>120</v>
      </c>
      <c r="K126" s="342"/>
    </row>
    <row r="127" s="1" customFormat="1" ht="15" customHeight="1">
      <c r="B127" s="339"/>
      <c r="C127" s="294" t="s">
        <v>940</v>
      </c>
      <c r="D127" s="294"/>
      <c r="E127" s="294"/>
      <c r="F127" s="317" t="s">
        <v>891</v>
      </c>
      <c r="G127" s="294"/>
      <c r="H127" s="294" t="s">
        <v>941</v>
      </c>
      <c r="I127" s="294" t="s">
        <v>893</v>
      </c>
      <c r="J127" s="294" t="s">
        <v>942</v>
      </c>
      <c r="K127" s="342"/>
    </row>
    <row r="128" s="1" customFormat="1" ht="15" customHeight="1">
      <c r="B128" s="339"/>
      <c r="C128" s="294" t="s">
        <v>839</v>
      </c>
      <c r="D128" s="294"/>
      <c r="E128" s="294"/>
      <c r="F128" s="317" t="s">
        <v>891</v>
      </c>
      <c r="G128" s="294"/>
      <c r="H128" s="294" t="s">
        <v>943</v>
      </c>
      <c r="I128" s="294" t="s">
        <v>893</v>
      </c>
      <c r="J128" s="294" t="s">
        <v>942</v>
      </c>
      <c r="K128" s="342"/>
    </row>
    <row r="129" s="1" customFormat="1" ht="15" customHeight="1">
      <c r="B129" s="339"/>
      <c r="C129" s="294" t="s">
        <v>902</v>
      </c>
      <c r="D129" s="294"/>
      <c r="E129" s="294"/>
      <c r="F129" s="317" t="s">
        <v>897</v>
      </c>
      <c r="G129" s="294"/>
      <c r="H129" s="294" t="s">
        <v>903</v>
      </c>
      <c r="I129" s="294" t="s">
        <v>893</v>
      </c>
      <c r="J129" s="294">
        <v>15</v>
      </c>
      <c r="K129" s="342"/>
    </row>
    <row r="130" s="1" customFormat="1" ht="15" customHeight="1">
      <c r="B130" s="339"/>
      <c r="C130" s="320" t="s">
        <v>904</v>
      </c>
      <c r="D130" s="320"/>
      <c r="E130" s="320"/>
      <c r="F130" s="321" t="s">
        <v>897</v>
      </c>
      <c r="G130" s="320"/>
      <c r="H130" s="320" t="s">
        <v>905</v>
      </c>
      <c r="I130" s="320" t="s">
        <v>893</v>
      </c>
      <c r="J130" s="320">
        <v>15</v>
      </c>
      <c r="K130" s="342"/>
    </row>
    <row r="131" s="1" customFormat="1" ht="15" customHeight="1">
      <c r="B131" s="339"/>
      <c r="C131" s="320" t="s">
        <v>906</v>
      </c>
      <c r="D131" s="320"/>
      <c r="E131" s="320"/>
      <c r="F131" s="321" t="s">
        <v>897</v>
      </c>
      <c r="G131" s="320"/>
      <c r="H131" s="320" t="s">
        <v>907</v>
      </c>
      <c r="I131" s="320" t="s">
        <v>893</v>
      </c>
      <c r="J131" s="320">
        <v>20</v>
      </c>
      <c r="K131" s="342"/>
    </row>
    <row r="132" s="1" customFormat="1" ht="15" customHeight="1">
      <c r="B132" s="339"/>
      <c r="C132" s="320" t="s">
        <v>908</v>
      </c>
      <c r="D132" s="320"/>
      <c r="E132" s="320"/>
      <c r="F132" s="321" t="s">
        <v>897</v>
      </c>
      <c r="G132" s="320"/>
      <c r="H132" s="320" t="s">
        <v>909</v>
      </c>
      <c r="I132" s="320" t="s">
        <v>893</v>
      </c>
      <c r="J132" s="320">
        <v>20</v>
      </c>
      <c r="K132" s="342"/>
    </row>
    <row r="133" s="1" customFormat="1" ht="15" customHeight="1">
      <c r="B133" s="339"/>
      <c r="C133" s="294" t="s">
        <v>896</v>
      </c>
      <c r="D133" s="294"/>
      <c r="E133" s="294"/>
      <c r="F133" s="317" t="s">
        <v>897</v>
      </c>
      <c r="G133" s="294"/>
      <c r="H133" s="294" t="s">
        <v>931</v>
      </c>
      <c r="I133" s="294" t="s">
        <v>893</v>
      </c>
      <c r="J133" s="294">
        <v>50</v>
      </c>
      <c r="K133" s="342"/>
    </row>
    <row r="134" s="1" customFormat="1" ht="15" customHeight="1">
      <c r="B134" s="339"/>
      <c r="C134" s="294" t="s">
        <v>910</v>
      </c>
      <c r="D134" s="294"/>
      <c r="E134" s="294"/>
      <c r="F134" s="317" t="s">
        <v>897</v>
      </c>
      <c r="G134" s="294"/>
      <c r="H134" s="294" t="s">
        <v>931</v>
      </c>
      <c r="I134" s="294" t="s">
        <v>893</v>
      </c>
      <c r="J134" s="294">
        <v>50</v>
      </c>
      <c r="K134" s="342"/>
    </row>
    <row r="135" s="1" customFormat="1" ht="15" customHeight="1">
      <c r="B135" s="339"/>
      <c r="C135" s="294" t="s">
        <v>916</v>
      </c>
      <c r="D135" s="294"/>
      <c r="E135" s="294"/>
      <c r="F135" s="317" t="s">
        <v>897</v>
      </c>
      <c r="G135" s="294"/>
      <c r="H135" s="294" t="s">
        <v>931</v>
      </c>
      <c r="I135" s="294" t="s">
        <v>893</v>
      </c>
      <c r="J135" s="294">
        <v>50</v>
      </c>
      <c r="K135" s="342"/>
    </row>
    <row r="136" s="1" customFormat="1" ht="15" customHeight="1">
      <c r="B136" s="339"/>
      <c r="C136" s="294" t="s">
        <v>918</v>
      </c>
      <c r="D136" s="294"/>
      <c r="E136" s="294"/>
      <c r="F136" s="317" t="s">
        <v>897</v>
      </c>
      <c r="G136" s="294"/>
      <c r="H136" s="294" t="s">
        <v>931</v>
      </c>
      <c r="I136" s="294" t="s">
        <v>893</v>
      </c>
      <c r="J136" s="294">
        <v>50</v>
      </c>
      <c r="K136" s="342"/>
    </row>
    <row r="137" s="1" customFormat="1" ht="15" customHeight="1">
      <c r="B137" s="339"/>
      <c r="C137" s="294" t="s">
        <v>919</v>
      </c>
      <c r="D137" s="294"/>
      <c r="E137" s="294"/>
      <c r="F137" s="317" t="s">
        <v>897</v>
      </c>
      <c r="G137" s="294"/>
      <c r="H137" s="294" t="s">
        <v>944</v>
      </c>
      <c r="I137" s="294" t="s">
        <v>893</v>
      </c>
      <c r="J137" s="294">
        <v>255</v>
      </c>
      <c r="K137" s="342"/>
    </row>
    <row r="138" s="1" customFormat="1" ht="15" customHeight="1">
      <c r="B138" s="339"/>
      <c r="C138" s="294" t="s">
        <v>921</v>
      </c>
      <c r="D138" s="294"/>
      <c r="E138" s="294"/>
      <c r="F138" s="317" t="s">
        <v>891</v>
      </c>
      <c r="G138" s="294"/>
      <c r="H138" s="294" t="s">
        <v>945</v>
      </c>
      <c r="I138" s="294" t="s">
        <v>923</v>
      </c>
      <c r="J138" s="294"/>
      <c r="K138" s="342"/>
    </row>
    <row r="139" s="1" customFormat="1" ht="15" customHeight="1">
      <c r="B139" s="339"/>
      <c r="C139" s="294" t="s">
        <v>924</v>
      </c>
      <c r="D139" s="294"/>
      <c r="E139" s="294"/>
      <c r="F139" s="317" t="s">
        <v>891</v>
      </c>
      <c r="G139" s="294"/>
      <c r="H139" s="294" t="s">
        <v>946</v>
      </c>
      <c r="I139" s="294" t="s">
        <v>926</v>
      </c>
      <c r="J139" s="294"/>
      <c r="K139" s="342"/>
    </row>
    <row r="140" s="1" customFormat="1" ht="15" customHeight="1">
      <c r="B140" s="339"/>
      <c r="C140" s="294" t="s">
        <v>927</v>
      </c>
      <c r="D140" s="294"/>
      <c r="E140" s="294"/>
      <c r="F140" s="317" t="s">
        <v>891</v>
      </c>
      <c r="G140" s="294"/>
      <c r="H140" s="294" t="s">
        <v>927</v>
      </c>
      <c r="I140" s="294" t="s">
        <v>926</v>
      </c>
      <c r="J140" s="294"/>
      <c r="K140" s="342"/>
    </row>
    <row r="141" s="1" customFormat="1" ht="15" customHeight="1">
      <c r="B141" s="339"/>
      <c r="C141" s="294" t="s">
        <v>39</v>
      </c>
      <c r="D141" s="294"/>
      <c r="E141" s="294"/>
      <c r="F141" s="317" t="s">
        <v>891</v>
      </c>
      <c r="G141" s="294"/>
      <c r="H141" s="294" t="s">
        <v>947</v>
      </c>
      <c r="I141" s="294" t="s">
        <v>926</v>
      </c>
      <c r="J141" s="294"/>
      <c r="K141" s="342"/>
    </row>
    <row r="142" s="1" customFormat="1" ht="15" customHeight="1">
      <c r="B142" s="339"/>
      <c r="C142" s="294" t="s">
        <v>948</v>
      </c>
      <c r="D142" s="294"/>
      <c r="E142" s="294"/>
      <c r="F142" s="317" t="s">
        <v>891</v>
      </c>
      <c r="G142" s="294"/>
      <c r="H142" s="294" t="s">
        <v>949</v>
      </c>
      <c r="I142" s="294" t="s">
        <v>926</v>
      </c>
      <c r="J142" s="294"/>
      <c r="K142" s="342"/>
    </row>
    <row r="143" s="1" customFormat="1" ht="15" customHeight="1">
      <c r="B143" s="343"/>
      <c r="C143" s="344"/>
      <c r="D143" s="344"/>
      <c r="E143" s="344"/>
      <c r="F143" s="344"/>
      <c r="G143" s="344"/>
      <c r="H143" s="344"/>
      <c r="I143" s="344"/>
      <c r="J143" s="344"/>
      <c r="K143" s="345"/>
    </row>
    <row r="144" s="1" customFormat="1" ht="18.75" customHeight="1">
      <c r="B144" s="330"/>
      <c r="C144" s="330"/>
      <c r="D144" s="330"/>
      <c r="E144" s="330"/>
      <c r="F144" s="331"/>
      <c r="G144" s="330"/>
      <c r="H144" s="330"/>
      <c r="I144" s="330"/>
      <c r="J144" s="330"/>
      <c r="K144" s="330"/>
    </row>
    <row r="145" s="1" customFormat="1" ht="18.75" customHeight="1">
      <c r="B145" s="302"/>
      <c r="C145" s="302"/>
      <c r="D145" s="302"/>
      <c r="E145" s="302"/>
      <c r="F145" s="302"/>
      <c r="G145" s="302"/>
      <c r="H145" s="302"/>
      <c r="I145" s="302"/>
      <c r="J145" s="302"/>
      <c r="K145" s="302"/>
    </row>
    <row r="146" s="1" customFormat="1" ht="7.5" customHeight="1">
      <c r="B146" s="303"/>
      <c r="C146" s="304"/>
      <c r="D146" s="304"/>
      <c r="E146" s="304"/>
      <c r="F146" s="304"/>
      <c r="G146" s="304"/>
      <c r="H146" s="304"/>
      <c r="I146" s="304"/>
      <c r="J146" s="304"/>
      <c r="K146" s="305"/>
    </row>
    <row r="147" s="1" customFormat="1" ht="45" customHeight="1">
      <c r="B147" s="306"/>
      <c r="C147" s="307" t="s">
        <v>950</v>
      </c>
      <c r="D147" s="307"/>
      <c r="E147" s="307"/>
      <c r="F147" s="307"/>
      <c r="G147" s="307"/>
      <c r="H147" s="307"/>
      <c r="I147" s="307"/>
      <c r="J147" s="307"/>
      <c r="K147" s="308"/>
    </row>
    <row r="148" s="1" customFormat="1" ht="17.25" customHeight="1">
      <c r="B148" s="306"/>
      <c r="C148" s="309" t="s">
        <v>885</v>
      </c>
      <c r="D148" s="309"/>
      <c r="E148" s="309"/>
      <c r="F148" s="309" t="s">
        <v>886</v>
      </c>
      <c r="G148" s="310"/>
      <c r="H148" s="309" t="s">
        <v>55</v>
      </c>
      <c r="I148" s="309" t="s">
        <v>58</v>
      </c>
      <c r="J148" s="309" t="s">
        <v>887</v>
      </c>
      <c r="K148" s="308"/>
    </row>
    <row r="149" s="1" customFormat="1" ht="17.25" customHeight="1">
      <c r="B149" s="306"/>
      <c r="C149" s="311" t="s">
        <v>888</v>
      </c>
      <c r="D149" s="311"/>
      <c r="E149" s="311"/>
      <c r="F149" s="312" t="s">
        <v>889</v>
      </c>
      <c r="G149" s="313"/>
      <c r="H149" s="311"/>
      <c r="I149" s="311"/>
      <c r="J149" s="311" t="s">
        <v>890</v>
      </c>
      <c r="K149" s="308"/>
    </row>
    <row r="150" s="1" customFormat="1" ht="5.25" customHeight="1">
      <c r="B150" s="319"/>
      <c r="C150" s="314"/>
      <c r="D150" s="314"/>
      <c r="E150" s="314"/>
      <c r="F150" s="314"/>
      <c r="G150" s="315"/>
      <c r="H150" s="314"/>
      <c r="I150" s="314"/>
      <c r="J150" s="314"/>
      <c r="K150" s="342"/>
    </row>
    <row r="151" s="1" customFormat="1" ht="15" customHeight="1">
      <c r="B151" s="319"/>
      <c r="C151" s="346" t="s">
        <v>894</v>
      </c>
      <c r="D151" s="294"/>
      <c r="E151" s="294"/>
      <c r="F151" s="347" t="s">
        <v>891</v>
      </c>
      <c r="G151" s="294"/>
      <c r="H151" s="346" t="s">
        <v>931</v>
      </c>
      <c r="I151" s="346" t="s">
        <v>893</v>
      </c>
      <c r="J151" s="346">
        <v>120</v>
      </c>
      <c r="K151" s="342"/>
    </row>
    <row r="152" s="1" customFormat="1" ht="15" customHeight="1">
      <c r="B152" s="319"/>
      <c r="C152" s="346" t="s">
        <v>940</v>
      </c>
      <c r="D152" s="294"/>
      <c r="E152" s="294"/>
      <c r="F152" s="347" t="s">
        <v>891</v>
      </c>
      <c r="G152" s="294"/>
      <c r="H152" s="346" t="s">
        <v>951</v>
      </c>
      <c r="I152" s="346" t="s">
        <v>893</v>
      </c>
      <c r="J152" s="346" t="s">
        <v>942</v>
      </c>
      <c r="K152" s="342"/>
    </row>
    <row r="153" s="1" customFormat="1" ht="15" customHeight="1">
      <c r="B153" s="319"/>
      <c r="C153" s="346" t="s">
        <v>839</v>
      </c>
      <c r="D153" s="294"/>
      <c r="E153" s="294"/>
      <c r="F153" s="347" t="s">
        <v>891</v>
      </c>
      <c r="G153" s="294"/>
      <c r="H153" s="346" t="s">
        <v>952</v>
      </c>
      <c r="I153" s="346" t="s">
        <v>893</v>
      </c>
      <c r="J153" s="346" t="s">
        <v>942</v>
      </c>
      <c r="K153" s="342"/>
    </row>
    <row r="154" s="1" customFormat="1" ht="15" customHeight="1">
      <c r="B154" s="319"/>
      <c r="C154" s="346" t="s">
        <v>896</v>
      </c>
      <c r="D154" s="294"/>
      <c r="E154" s="294"/>
      <c r="F154" s="347" t="s">
        <v>897</v>
      </c>
      <c r="G154" s="294"/>
      <c r="H154" s="346" t="s">
        <v>931</v>
      </c>
      <c r="I154" s="346" t="s">
        <v>893</v>
      </c>
      <c r="J154" s="346">
        <v>50</v>
      </c>
      <c r="K154" s="342"/>
    </row>
    <row r="155" s="1" customFormat="1" ht="15" customHeight="1">
      <c r="B155" s="319"/>
      <c r="C155" s="346" t="s">
        <v>899</v>
      </c>
      <c r="D155" s="294"/>
      <c r="E155" s="294"/>
      <c r="F155" s="347" t="s">
        <v>891</v>
      </c>
      <c r="G155" s="294"/>
      <c r="H155" s="346" t="s">
        <v>931</v>
      </c>
      <c r="I155" s="346" t="s">
        <v>901</v>
      </c>
      <c r="J155" s="346"/>
      <c r="K155" s="342"/>
    </row>
    <row r="156" s="1" customFormat="1" ht="15" customHeight="1">
      <c r="B156" s="319"/>
      <c r="C156" s="346" t="s">
        <v>910</v>
      </c>
      <c r="D156" s="294"/>
      <c r="E156" s="294"/>
      <c r="F156" s="347" t="s">
        <v>897</v>
      </c>
      <c r="G156" s="294"/>
      <c r="H156" s="346" t="s">
        <v>931</v>
      </c>
      <c r="I156" s="346" t="s">
        <v>893</v>
      </c>
      <c r="J156" s="346">
        <v>50</v>
      </c>
      <c r="K156" s="342"/>
    </row>
    <row r="157" s="1" customFormat="1" ht="15" customHeight="1">
      <c r="B157" s="319"/>
      <c r="C157" s="346" t="s">
        <v>918</v>
      </c>
      <c r="D157" s="294"/>
      <c r="E157" s="294"/>
      <c r="F157" s="347" t="s">
        <v>897</v>
      </c>
      <c r="G157" s="294"/>
      <c r="H157" s="346" t="s">
        <v>931</v>
      </c>
      <c r="I157" s="346" t="s">
        <v>893</v>
      </c>
      <c r="J157" s="346">
        <v>50</v>
      </c>
      <c r="K157" s="342"/>
    </row>
    <row r="158" s="1" customFormat="1" ht="15" customHeight="1">
      <c r="B158" s="319"/>
      <c r="C158" s="346" t="s">
        <v>916</v>
      </c>
      <c r="D158" s="294"/>
      <c r="E158" s="294"/>
      <c r="F158" s="347" t="s">
        <v>897</v>
      </c>
      <c r="G158" s="294"/>
      <c r="H158" s="346" t="s">
        <v>931</v>
      </c>
      <c r="I158" s="346" t="s">
        <v>893</v>
      </c>
      <c r="J158" s="346">
        <v>50</v>
      </c>
      <c r="K158" s="342"/>
    </row>
    <row r="159" s="1" customFormat="1" ht="15" customHeight="1">
      <c r="B159" s="319"/>
      <c r="C159" s="346" t="s">
        <v>104</v>
      </c>
      <c r="D159" s="294"/>
      <c r="E159" s="294"/>
      <c r="F159" s="347" t="s">
        <v>891</v>
      </c>
      <c r="G159" s="294"/>
      <c r="H159" s="346" t="s">
        <v>953</v>
      </c>
      <c r="I159" s="346" t="s">
        <v>893</v>
      </c>
      <c r="J159" s="346" t="s">
        <v>954</v>
      </c>
      <c r="K159" s="342"/>
    </row>
    <row r="160" s="1" customFormat="1" ht="15" customHeight="1">
      <c r="B160" s="319"/>
      <c r="C160" s="346" t="s">
        <v>955</v>
      </c>
      <c r="D160" s="294"/>
      <c r="E160" s="294"/>
      <c r="F160" s="347" t="s">
        <v>891</v>
      </c>
      <c r="G160" s="294"/>
      <c r="H160" s="346" t="s">
        <v>956</v>
      </c>
      <c r="I160" s="346" t="s">
        <v>926</v>
      </c>
      <c r="J160" s="346"/>
      <c r="K160" s="342"/>
    </row>
    <row r="161" s="1" customFormat="1" ht="15" customHeight="1">
      <c r="B161" s="348"/>
      <c r="C161" s="328"/>
      <c r="D161" s="328"/>
      <c r="E161" s="328"/>
      <c r="F161" s="328"/>
      <c r="G161" s="328"/>
      <c r="H161" s="328"/>
      <c r="I161" s="328"/>
      <c r="J161" s="328"/>
      <c r="K161" s="349"/>
    </row>
    <row r="162" s="1" customFormat="1" ht="18.75" customHeight="1">
      <c r="B162" s="330"/>
      <c r="C162" s="340"/>
      <c r="D162" s="340"/>
      <c r="E162" s="340"/>
      <c r="F162" s="350"/>
      <c r="G162" s="340"/>
      <c r="H162" s="340"/>
      <c r="I162" s="340"/>
      <c r="J162" s="340"/>
      <c r="K162" s="330"/>
    </row>
    <row r="163" s="1" customFormat="1" ht="18.75" customHeight="1">
      <c r="B163" s="302"/>
      <c r="C163" s="302"/>
      <c r="D163" s="302"/>
      <c r="E163" s="302"/>
      <c r="F163" s="302"/>
      <c r="G163" s="302"/>
      <c r="H163" s="302"/>
      <c r="I163" s="302"/>
      <c r="J163" s="302"/>
      <c r="K163" s="302"/>
    </row>
    <row r="164" s="1" customFormat="1" ht="7.5" customHeight="1">
      <c r="B164" s="281"/>
      <c r="C164" s="282"/>
      <c r="D164" s="282"/>
      <c r="E164" s="282"/>
      <c r="F164" s="282"/>
      <c r="G164" s="282"/>
      <c r="H164" s="282"/>
      <c r="I164" s="282"/>
      <c r="J164" s="282"/>
      <c r="K164" s="283"/>
    </row>
    <row r="165" s="1" customFormat="1" ht="45" customHeight="1">
      <c r="B165" s="284"/>
      <c r="C165" s="285" t="s">
        <v>957</v>
      </c>
      <c r="D165" s="285"/>
      <c r="E165" s="285"/>
      <c r="F165" s="285"/>
      <c r="G165" s="285"/>
      <c r="H165" s="285"/>
      <c r="I165" s="285"/>
      <c r="J165" s="285"/>
      <c r="K165" s="286"/>
    </row>
    <row r="166" s="1" customFormat="1" ht="17.25" customHeight="1">
      <c r="B166" s="284"/>
      <c r="C166" s="309" t="s">
        <v>885</v>
      </c>
      <c r="D166" s="309"/>
      <c r="E166" s="309"/>
      <c r="F166" s="309" t="s">
        <v>886</v>
      </c>
      <c r="G166" s="351"/>
      <c r="H166" s="352" t="s">
        <v>55</v>
      </c>
      <c r="I166" s="352" t="s">
        <v>58</v>
      </c>
      <c r="J166" s="309" t="s">
        <v>887</v>
      </c>
      <c r="K166" s="286"/>
    </row>
    <row r="167" s="1" customFormat="1" ht="17.25" customHeight="1">
      <c r="B167" s="287"/>
      <c r="C167" s="311" t="s">
        <v>888</v>
      </c>
      <c r="D167" s="311"/>
      <c r="E167" s="311"/>
      <c r="F167" s="312" t="s">
        <v>889</v>
      </c>
      <c r="G167" s="353"/>
      <c r="H167" s="354"/>
      <c r="I167" s="354"/>
      <c r="J167" s="311" t="s">
        <v>890</v>
      </c>
      <c r="K167" s="289"/>
    </row>
    <row r="168" s="1" customFormat="1" ht="5.25" customHeight="1">
      <c r="B168" s="319"/>
      <c r="C168" s="314"/>
      <c r="D168" s="314"/>
      <c r="E168" s="314"/>
      <c r="F168" s="314"/>
      <c r="G168" s="315"/>
      <c r="H168" s="314"/>
      <c r="I168" s="314"/>
      <c r="J168" s="314"/>
      <c r="K168" s="342"/>
    </row>
    <row r="169" s="1" customFormat="1" ht="15" customHeight="1">
      <c r="B169" s="319"/>
      <c r="C169" s="294" t="s">
        <v>894</v>
      </c>
      <c r="D169" s="294"/>
      <c r="E169" s="294"/>
      <c r="F169" s="317" t="s">
        <v>891</v>
      </c>
      <c r="G169" s="294"/>
      <c r="H169" s="294" t="s">
        <v>931</v>
      </c>
      <c r="I169" s="294" t="s">
        <v>893</v>
      </c>
      <c r="J169" s="294">
        <v>120</v>
      </c>
      <c r="K169" s="342"/>
    </row>
    <row r="170" s="1" customFormat="1" ht="15" customHeight="1">
      <c r="B170" s="319"/>
      <c r="C170" s="294" t="s">
        <v>940</v>
      </c>
      <c r="D170" s="294"/>
      <c r="E170" s="294"/>
      <c r="F170" s="317" t="s">
        <v>891</v>
      </c>
      <c r="G170" s="294"/>
      <c r="H170" s="294" t="s">
        <v>941</v>
      </c>
      <c r="I170" s="294" t="s">
        <v>893</v>
      </c>
      <c r="J170" s="294" t="s">
        <v>942</v>
      </c>
      <c r="K170" s="342"/>
    </row>
    <row r="171" s="1" customFormat="1" ht="15" customHeight="1">
      <c r="B171" s="319"/>
      <c r="C171" s="294" t="s">
        <v>839</v>
      </c>
      <c r="D171" s="294"/>
      <c r="E171" s="294"/>
      <c r="F171" s="317" t="s">
        <v>891</v>
      </c>
      <c r="G171" s="294"/>
      <c r="H171" s="294" t="s">
        <v>958</v>
      </c>
      <c r="I171" s="294" t="s">
        <v>893</v>
      </c>
      <c r="J171" s="294" t="s">
        <v>942</v>
      </c>
      <c r="K171" s="342"/>
    </row>
    <row r="172" s="1" customFormat="1" ht="15" customHeight="1">
      <c r="B172" s="319"/>
      <c r="C172" s="294" t="s">
        <v>896</v>
      </c>
      <c r="D172" s="294"/>
      <c r="E172" s="294"/>
      <c r="F172" s="317" t="s">
        <v>897</v>
      </c>
      <c r="G172" s="294"/>
      <c r="H172" s="294" t="s">
        <v>958</v>
      </c>
      <c r="I172" s="294" t="s">
        <v>893</v>
      </c>
      <c r="J172" s="294">
        <v>50</v>
      </c>
      <c r="K172" s="342"/>
    </row>
    <row r="173" s="1" customFormat="1" ht="15" customHeight="1">
      <c r="B173" s="319"/>
      <c r="C173" s="294" t="s">
        <v>899</v>
      </c>
      <c r="D173" s="294"/>
      <c r="E173" s="294"/>
      <c r="F173" s="317" t="s">
        <v>891</v>
      </c>
      <c r="G173" s="294"/>
      <c r="H173" s="294" t="s">
        <v>958</v>
      </c>
      <c r="I173" s="294" t="s">
        <v>901</v>
      </c>
      <c r="J173" s="294"/>
      <c r="K173" s="342"/>
    </row>
    <row r="174" s="1" customFormat="1" ht="15" customHeight="1">
      <c r="B174" s="319"/>
      <c r="C174" s="294" t="s">
        <v>910</v>
      </c>
      <c r="D174" s="294"/>
      <c r="E174" s="294"/>
      <c r="F174" s="317" t="s">
        <v>897</v>
      </c>
      <c r="G174" s="294"/>
      <c r="H174" s="294" t="s">
        <v>958</v>
      </c>
      <c r="I174" s="294" t="s">
        <v>893</v>
      </c>
      <c r="J174" s="294">
        <v>50</v>
      </c>
      <c r="K174" s="342"/>
    </row>
    <row r="175" s="1" customFormat="1" ht="15" customHeight="1">
      <c r="B175" s="319"/>
      <c r="C175" s="294" t="s">
        <v>918</v>
      </c>
      <c r="D175" s="294"/>
      <c r="E175" s="294"/>
      <c r="F175" s="317" t="s">
        <v>897</v>
      </c>
      <c r="G175" s="294"/>
      <c r="H175" s="294" t="s">
        <v>958</v>
      </c>
      <c r="I175" s="294" t="s">
        <v>893</v>
      </c>
      <c r="J175" s="294">
        <v>50</v>
      </c>
      <c r="K175" s="342"/>
    </row>
    <row r="176" s="1" customFormat="1" ht="15" customHeight="1">
      <c r="B176" s="319"/>
      <c r="C176" s="294" t="s">
        <v>916</v>
      </c>
      <c r="D176" s="294"/>
      <c r="E176" s="294"/>
      <c r="F176" s="317" t="s">
        <v>897</v>
      </c>
      <c r="G176" s="294"/>
      <c r="H176" s="294" t="s">
        <v>958</v>
      </c>
      <c r="I176" s="294" t="s">
        <v>893</v>
      </c>
      <c r="J176" s="294">
        <v>50</v>
      </c>
      <c r="K176" s="342"/>
    </row>
    <row r="177" s="1" customFormat="1" ht="15" customHeight="1">
      <c r="B177" s="319"/>
      <c r="C177" s="294" t="s">
        <v>120</v>
      </c>
      <c r="D177" s="294"/>
      <c r="E177" s="294"/>
      <c r="F177" s="317" t="s">
        <v>891</v>
      </c>
      <c r="G177" s="294"/>
      <c r="H177" s="294" t="s">
        <v>959</v>
      </c>
      <c r="I177" s="294" t="s">
        <v>960</v>
      </c>
      <c r="J177" s="294"/>
      <c r="K177" s="342"/>
    </row>
    <row r="178" s="1" customFormat="1" ht="15" customHeight="1">
      <c r="B178" s="319"/>
      <c r="C178" s="294" t="s">
        <v>58</v>
      </c>
      <c r="D178" s="294"/>
      <c r="E178" s="294"/>
      <c r="F178" s="317" t="s">
        <v>891</v>
      </c>
      <c r="G178" s="294"/>
      <c r="H178" s="294" t="s">
        <v>961</v>
      </c>
      <c r="I178" s="294" t="s">
        <v>962</v>
      </c>
      <c r="J178" s="294">
        <v>1</v>
      </c>
      <c r="K178" s="342"/>
    </row>
    <row r="179" s="1" customFormat="1" ht="15" customHeight="1">
      <c r="B179" s="319"/>
      <c r="C179" s="294" t="s">
        <v>54</v>
      </c>
      <c r="D179" s="294"/>
      <c r="E179" s="294"/>
      <c r="F179" s="317" t="s">
        <v>891</v>
      </c>
      <c r="G179" s="294"/>
      <c r="H179" s="294" t="s">
        <v>963</v>
      </c>
      <c r="I179" s="294" t="s">
        <v>893</v>
      </c>
      <c r="J179" s="294">
        <v>20</v>
      </c>
      <c r="K179" s="342"/>
    </row>
    <row r="180" s="1" customFormat="1" ht="15" customHeight="1">
      <c r="B180" s="319"/>
      <c r="C180" s="294" t="s">
        <v>55</v>
      </c>
      <c r="D180" s="294"/>
      <c r="E180" s="294"/>
      <c r="F180" s="317" t="s">
        <v>891</v>
      </c>
      <c r="G180" s="294"/>
      <c r="H180" s="294" t="s">
        <v>964</v>
      </c>
      <c r="I180" s="294" t="s">
        <v>893</v>
      </c>
      <c r="J180" s="294">
        <v>255</v>
      </c>
      <c r="K180" s="342"/>
    </row>
    <row r="181" s="1" customFormat="1" ht="15" customHeight="1">
      <c r="B181" s="319"/>
      <c r="C181" s="294" t="s">
        <v>121</v>
      </c>
      <c r="D181" s="294"/>
      <c r="E181" s="294"/>
      <c r="F181" s="317" t="s">
        <v>891</v>
      </c>
      <c r="G181" s="294"/>
      <c r="H181" s="294" t="s">
        <v>855</v>
      </c>
      <c r="I181" s="294" t="s">
        <v>893</v>
      </c>
      <c r="J181" s="294">
        <v>10</v>
      </c>
      <c r="K181" s="342"/>
    </row>
    <row r="182" s="1" customFormat="1" ht="15" customHeight="1">
      <c r="B182" s="319"/>
      <c r="C182" s="294" t="s">
        <v>122</v>
      </c>
      <c r="D182" s="294"/>
      <c r="E182" s="294"/>
      <c r="F182" s="317" t="s">
        <v>891</v>
      </c>
      <c r="G182" s="294"/>
      <c r="H182" s="294" t="s">
        <v>965</v>
      </c>
      <c r="I182" s="294" t="s">
        <v>926</v>
      </c>
      <c r="J182" s="294"/>
      <c r="K182" s="342"/>
    </row>
    <row r="183" s="1" customFormat="1" ht="15" customHeight="1">
      <c r="B183" s="319"/>
      <c r="C183" s="294" t="s">
        <v>966</v>
      </c>
      <c r="D183" s="294"/>
      <c r="E183" s="294"/>
      <c r="F183" s="317" t="s">
        <v>891</v>
      </c>
      <c r="G183" s="294"/>
      <c r="H183" s="294" t="s">
        <v>967</v>
      </c>
      <c r="I183" s="294" t="s">
        <v>926</v>
      </c>
      <c r="J183" s="294"/>
      <c r="K183" s="342"/>
    </row>
    <row r="184" s="1" customFormat="1" ht="15" customHeight="1">
      <c r="B184" s="319"/>
      <c r="C184" s="294" t="s">
        <v>955</v>
      </c>
      <c r="D184" s="294"/>
      <c r="E184" s="294"/>
      <c r="F184" s="317" t="s">
        <v>891</v>
      </c>
      <c r="G184" s="294"/>
      <c r="H184" s="294" t="s">
        <v>968</v>
      </c>
      <c r="I184" s="294" t="s">
        <v>926</v>
      </c>
      <c r="J184" s="294"/>
      <c r="K184" s="342"/>
    </row>
    <row r="185" s="1" customFormat="1" ht="15" customHeight="1">
      <c r="B185" s="319"/>
      <c r="C185" s="294" t="s">
        <v>124</v>
      </c>
      <c r="D185" s="294"/>
      <c r="E185" s="294"/>
      <c r="F185" s="317" t="s">
        <v>897</v>
      </c>
      <c r="G185" s="294"/>
      <c r="H185" s="294" t="s">
        <v>969</v>
      </c>
      <c r="I185" s="294" t="s">
        <v>893</v>
      </c>
      <c r="J185" s="294">
        <v>50</v>
      </c>
      <c r="K185" s="342"/>
    </row>
    <row r="186" s="1" customFormat="1" ht="15" customHeight="1">
      <c r="B186" s="319"/>
      <c r="C186" s="294" t="s">
        <v>970</v>
      </c>
      <c r="D186" s="294"/>
      <c r="E186" s="294"/>
      <c r="F186" s="317" t="s">
        <v>897</v>
      </c>
      <c r="G186" s="294"/>
      <c r="H186" s="294" t="s">
        <v>971</v>
      </c>
      <c r="I186" s="294" t="s">
        <v>972</v>
      </c>
      <c r="J186" s="294"/>
      <c r="K186" s="342"/>
    </row>
    <row r="187" s="1" customFormat="1" ht="15" customHeight="1">
      <c r="B187" s="319"/>
      <c r="C187" s="294" t="s">
        <v>973</v>
      </c>
      <c r="D187" s="294"/>
      <c r="E187" s="294"/>
      <c r="F187" s="317" t="s">
        <v>897</v>
      </c>
      <c r="G187" s="294"/>
      <c r="H187" s="294" t="s">
        <v>974</v>
      </c>
      <c r="I187" s="294" t="s">
        <v>972</v>
      </c>
      <c r="J187" s="294"/>
      <c r="K187" s="342"/>
    </row>
    <row r="188" s="1" customFormat="1" ht="15" customHeight="1">
      <c r="B188" s="319"/>
      <c r="C188" s="294" t="s">
        <v>975</v>
      </c>
      <c r="D188" s="294"/>
      <c r="E188" s="294"/>
      <c r="F188" s="317" t="s">
        <v>897</v>
      </c>
      <c r="G188" s="294"/>
      <c r="H188" s="294" t="s">
        <v>976</v>
      </c>
      <c r="I188" s="294" t="s">
        <v>972</v>
      </c>
      <c r="J188" s="294"/>
      <c r="K188" s="342"/>
    </row>
    <row r="189" s="1" customFormat="1" ht="15" customHeight="1">
      <c r="B189" s="319"/>
      <c r="C189" s="355" t="s">
        <v>977</v>
      </c>
      <c r="D189" s="294"/>
      <c r="E189" s="294"/>
      <c r="F189" s="317" t="s">
        <v>897</v>
      </c>
      <c r="G189" s="294"/>
      <c r="H189" s="294" t="s">
        <v>978</v>
      </c>
      <c r="I189" s="294" t="s">
        <v>979</v>
      </c>
      <c r="J189" s="356" t="s">
        <v>980</v>
      </c>
      <c r="K189" s="342"/>
    </row>
    <row r="190" s="1" customFormat="1" ht="15" customHeight="1">
      <c r="B190" s="319"/>
      <c r="C190" s="355" t="s">
        <v>43</v>
      </c>
      <c r="D190" s="294"/>
      <c r="E190" s="294"/>
      <c r="F190" s="317" t="s">
        <v>891</v>
      </c>
      <c r="G190" s="294"/>
      <c r="H190" s="291" t="s">
        <v>981</v>
      </c>
      <c r="I190" s="294" t="s">
        <v>982</v>
      </c>
      <c r="J190" s="294"/>
      <c r="K190" s="342"/>
    </row>
    <row r="191" s="1" customFormat="1" ht="15" customHeight="1">
      <c r="B191" s="319"/>
      <c r="C191" s="355" t="s">
        <v>983</v>
      </c>
      <c r="D191" s="294"/>
      <c r="E191" s="294"/>
      <c r="F191" s="317" t="s">
        <v>891</v>
      </c>
      <c r="G191" s="294"/>
      <c r="H191" s="294" t="s">
        <v>984</v>
      </c>
      <c r="I191" s="294" t="s">
        <v>926</v>
      </c>
      <c r="J191" s="294"/>
      <c r="K191" s="342"/>
    </row>
    <row r="192" s="1" customFormat="1" ht="15" customHeight="1">
      <c r="B192" s="319"/>
      <c r="C192" s="355" t="s">
        <v>985</v>
      </c>
      <c r="D192" s="294"/>
      <c r="E192" s="294"/>
      <c r="F192" s="317" t="s">
        <v>891</v>
      </c>
      <c r="G192" s="294"/>
      <c r="H192" s="294" t="s">
        <v>986</v>
      </c>
      <c r="I192" s="294" t="s">
        <v>926</v>
      </c>
      <c r="J192" s="294"/>
      <c r="K192" s="342"/>
    </row>
    <row r="193" s="1" customFormat="1" ht="15" customHeight="1">
      <c r="B193" s="319"/>
      <c r="C193" s="355" t="s">
        <v>987</v>
      </c>
      <c r="D193" s="294"/>
      <c r="E193" s="294"/>
      <c r="F193" s="317" t="s">
        <v>897</v>
      </c>
      <c r="G193" s="294"/>
      <c r="H193" s="294" t="s">
        <v>988</v>
      </c>
      <c r="I193" s="294" t="s">
        <v>926</v>
      </c>
      <c r="J193" s="294"/>
      <c r="K193" s="342"/>
    </row>
    <row r="194" s="1" customFormat="1" ht="15" customHeight="1">
      <c r="B194" s="348"/>
      <c r="C194" s="357"/>
      <c r="D194" s="328"/>
      <c r="E194" s="328"/>
      <c r="F194" s="328"/>
      <c r="G194" s="328"/>
      <c r="H194" s="328"/>
      <c r="I194" s="328"/>
      <c r="J194" s="328"/>
      <c r="K194" s="349"/>
    </row>
    <row r="195" s="1" customFormat="1" ht="18.75" customHeight="1">
      <c r="B195" s="330"/>
      <c r="C195" s="340"/>
      <c r="D195" s="340"/>
      <c r="E195" s="340"/>
      <c r="F195" s="350"/>
      <c r="G195" s="340"/>
      <c r="H195" s="340"/>
      <c r="I195" s="340"/>
      <c r="J195" s="340"/>
      <c r="K195" s="330"/>
    </row>
    <row r="196" s="1" customFormat="1" ht="18.75" customHeight="1">
      <c r="B196" s="330"/>
      <c r="C196" s="340"/>
      <c r="D196" s="340"/>
      <c r="E196" s="340"/>
      <c r="F196" s="350"/>
      <c r="G196" s="340"/>
      <c r="H196" s="340"/>
      <c r="I196" s="340"/>
      <c r="J196" s="340"/>
      <c r="K196" s="330"/>
    </row>
    <row r="197" s="1" customFormat="1" ht="18.75" customHeight="1">
      <c r="B197" s="302"/>
      <c r="C197" s="302"/>
      <c r="D197" s="302"/>
      <c r="E197" s="302"/>
      <c r="F197" s="302"/>
      <c r="G197" s="302"/>
      <c r="H197" s="302"/>
      <c r="I197" s="302"/>
      <c r="J197" s="302"/>
      <c r="K197" s="302"/>
    </row>
    <row r="198" s="1" customFormat="1" ht="13.5">
      <c r="B198" s="281"/>
      <c r="C198" s="282"/>
      <c r="D198" s="282"/>
      <c r="E198" s="282"/>
      <c r="F198" s="282"/>
      <c r="G198" s="282"/>
      <c r="H198" s="282"/>
      <c r="I198" s="282"/>
      <c r="J198" s="282"/>
      <c r="K198" s="283"/>
    </row>
    <row r="199" s="1" customFormat="1" ht="21">
      <c r="B199" s="284"/>
      <c r="C199" s="285" t="s">
        <v>989</v>
      </c>
      <c r="D199" s="285"/>
      <c r="E199" s="285"/>
      <c r="F199" s="285"/>
      <c r="G199" s="285"/>
      <c r="H199" s="285"/>
      <c r="I199" s="285"/>
      <c r="J199" s="285"/>
      <c r="K199" s="286"/>
    </row>
    <row r="200" s="1" customFormat="1" ht="25.5" customHeight="1">
      <c r="B200" s="284"/>
      <c r="C200" s="358" t="s">
        <v>990</v>
      </c>
      <c r="D200" s="358"/>
      <c r="E200" s="358"/>
      <c r="F200" s="358" t="s">
        <v>991</v>
      </c>
      <c r="G200" s="359"/>
      <c r="H200" s="358" t="s">
        <v>992</v>
      </c>
      <c r="I200" s="358"/>
      <c r="J200" s="358"/>
      <c r="K200" s="286"/>
    </row>
    <row r="201" s="1" customFormat="1" ht="5.25" customHeight="1">
      <c r="B201" s="319"/>
      <c r="C201" s="314"/>
      <c r="D201" s="314"/>
      <c r="E201" s="314"/>
      <c r="F201" s="314"/>
      <c r="G201" s="340"/>
      <c r="H201" s="314"/>
      <c r="I201" s="314"/>
      <c r="J201" s="314"/>
      <c r="K201" s="342"/>
    </row>
    <row r="202" s="1" customFormat="1" ht="15" customHeight="1">
      <c r="B202" s="319"/>
      <c r="C202" s="294" t="s">
        <v>982</v>
      </c>
      <c r="D202" s="294"/>
      <c r="E202" s="294"/>
      <c r="F202" s="317" t="s">
        <v>44</v>
      </c>
      <c r="G202" s="294"/>
      <c r="H202" s="294" t="s">
        <v>993</v>
      </c>
      <c r="I202" s="294"/>
      <c r="J202" s="294"/>
      <c r="K202" s="342"/>
    </row>
    <row r="203" s="1" customFormat="1" ht="15" customHeight="1">
      <c r="B203" s="319"/>
      <c r="C203" s="294"/>
      <c r="D203" s="294"/>
      <c r="E203" s="294"/>
      <c r="F203" s="317" t="s">
        <v>45</v>
      </c>
      <c r="G203" s="294"/>
      <c r="H203" s="294" t="s">
        <v>994</v>
      </c>
      <c r="I203" s="294"/>
      <c r="J203" s="294"/>
      <c r="K203" s="342"/>
    </row>
    <row r="204" s="1" customFormat="1" ht="15" customHeight="1">
      <c r="B204" s="319"/>
      <c r="C204" s="294"/>
      <c r="D204" s="294"/>
      <c r="E204" s="294"/>
      <c r="F204" s="317" t="s">
        <v>48</v>
      </c>
      <c r="G204" s="294"/>
      <c r="H204" s="294" t="s">
        <v>995</v>
      </c>
      <c r="I204" s="294"/>
      <c r="J204" s="294"/>
      <c r="K204" s="342"/>
    </row>
    <row r="205" s="1" customFormat="1" ht="15" customHeight="1">
      <c r="B205" s="319"/>
      <c r="C205" s="294"/>
      <c r="D205" s="294"/>
      <c r="E205" s="294"/>
      <c r="F205" s="317" t="s">
        <v>46</v>
      </c>
      <c r="G205" s="294"/>
      <c r="H205" s="294" t="s">
        <v>996</v>
      </c>
      <c r="I205" s="294"/>
      <c r="J205" s="294"/>
      <c r="K205" s="342"/>
    </row>
    <row r="206" s="1" customFormat="1" ht="15" customHeight="1">
      <c r="B206" s="319"/>
      <c r="C206" s="294"/>
      <c r="D206" s="294"/>
      <c r="E206" s="294"/>
      <c r="F206" s="317" t="s">
        <v>47</v>
      </c>
      <c r="G206" s="294"/>
      <c r="H206" s="294" t="s">
        <v>997</v>
      </c>
      <c r="I206" s="294"/>
      <c r="J206" s="294"/>
      <c r="K206" s="342"/>
    </row>
    <row r="207" s="1" customFormat="1" ht="15" customHeight="1">
      <c r="B207" s="319"/>
      <c r="C207" s="294"/>
      <c r="D207" s="294"/>
      <c r="E207" s="294"/>
      <c r="F207" s="317"/>
      <c r="G207" s="294"/>
      <c r="H207" s="294"/>
      <c r="I207" s="294"/>
      <c r="J207" s="294"/>
      <c r="K207" s="342"/>
    </row>
    <row r="208" s="1" customFormat="1" ht="15" customHeight="1">
      <c r="B208" s="319"/>
      <c r="C208" s="294" t="s">
        <v>938</v>
      </c>
      <c r="D208" s="294"/>
      <c r="E208" s="294"/>
      <c r="F208" s="317" t="s">
        <v>87</v>
      </c>
      <c r="G208" s="294"/>
      <c r="H208" s="294" t="s">
        <v>998</v>
      </c>
      <c r="I208" s="294"/>
      <c r="J208" s="294"/>
      <c r="K208" s="342"/>
    </row>
    <row r="209" s="1" customFormat="1" ht="15" customHeight="1">
      <c r="B209" s="319"/>
      <c r="C209" s="294"/>
      <c r="D209" s="294"/>
      <c r="E209" s="294"/>
      <c r="F209" s="317" t="s">
        <v>834</v>
      </c>
      <c r="G209" s="294"/>
      <c r="H209" s="294" t="s">
        <v>835</v>
      </c>
      <c r="I209" s="294"/>
      <c r="J209" s="294"/>
      <c r="K209" s="342"/>
    </row>
    <row r="210" s="1" customFormat="1" ht="15" customHeight="1">
      <c r="B210" s="319"/>
      <c r="C210" s="294"/>
      <c r="D210" s="294"/>
      <c r="E210" s="294"/>
      <c r="F210" s="317" t="s">
        <v>80</v>
      </c>
      <c r="G210" s="294"/>
      <c r="H210" s="294" t="s">
        <v>999</v>
      </c>
      <c r="I210" s="294"/>
      <c r="J210" s="294"/>
      <c r="K210" s="342"/>
    </row>
    <row r="211" s="1" customFormat="1" ht="15" customHeight="1">
      <c r="B211" s="360"/>
      <c r="C211" s="294"/>
      <c r="D211" s="294"/>
      <c r="E211" s="294"/>
      <c r="F211" s="317" t="s">
        <v>836</v>
      </c>
      <c r="G211" s="355"/>
      <c r="H211" s="346" t="s">
        <v>837</v>
      </c>
      <c r="I211" s="346"/>
      <c r="J211" s="346"/>
      <c r="K211" s="361"/>
    </row>
    <row r="212" s="1" customFormat="1" ht="15" customHeight="1">
      <c r="B212" s="360"/>
      <c r="C212" s="294"/>
      <c r="D212" s="294"/>
      <c r="E212" s="294"/>
      <c r="F212" s="317" t="s">
        <v>92</v>
      </c>
      <c r="G212" s="355"/>
      <c r="H212" s="346" t="s">
        <v>816</v>
      </c>
      <c r="I212" s="346"/>
      <c r="J212" s="346"/>
      <c r="K212" s="361"/>
    </row>
    <row r="213" s="1" customFormat="1" ht="15" customHeight="1">
      <c r="B213" s="360"/>
      <c r="C213" s="294"/>
      <c r="D213" s="294"/>
      <c r="E213" s="294"/>
      <c r="F213" s="317"/>
      <c r="G213" s="355"/>
      <c r="H213" s="346"/>
      <c r="I213" s="346"/>
      <c r="J213" s="346"/>
      <c r="K213" s="361"/>
    </row>
    <row r="214" s="1" customFormat="1" ht="15" customHeight="1">
      <c r="B214" s="360"/>
      <c r="C214" s="294" t="s">
        <v>962</v>
      </c>
      <c r="D214" s="294"/>
      <c r="E214" s="294"/>
      <c r="F214" s="317">
        <v>1</v>
      </c>
      <c r="G214" s="355"/>
      <c r="H214" s="346" t="s">
        <v>1000</v>
      </c>
      <c r="I214" s="346"/>
      <c r="J214" s="346"/>
      <c r="K214" s="361"/>
    </row>
    <row r="215" s="1" customFormat="1" ht="15" customHeight="1">
      <c r="B215" s="360"/>
      <c r="C215" s="294"/>
      <c r="D215" s="294"/>
      <c r="E215" s="294"/>
      <c r="F215" s="317">
        <v>2</v>
      </c>
      <c r="G215" s="355"/>
      <c r="H215" s="346" t="s">
        <v>1001</v>
      </c>
      <c r="I215" s="346"/>
      <c r="J215" s="346"/>
      <c r="K215" s="361"/>
    </row>
    <row r="216" s="1" customFormat="1" ht="15" customHeight="1">
      <c r="B216" s="360"/>
      <c r="C216" s="294"/>
      <c r="D216" s="294"/>
      <c r="E216" s="294"/>
      <c r="F216" s="317">
        <v>3</v>
      </c>
      <c r="G216" s="355"/>
      <c r="H216" s="346" t="s">
        <v>1002</v>
      </c>
      <c r="I216" s="346"/>
      <c r="J216" s="346"/>
      <c r="K216" s="361"/>
    </row>
    <row r="217" s="1" customFormat="1" ht="15" customHeight="1">
      <c r="B217" s="360"/>
      <c r="C217" s="294"/>
      <c r="D217" s="294"/>
      <c r="E217" s="294"/>
      <c r="F217" s="317">
        <v>4</v>
      </c>
      <c r="G217" s="355"/>
      <c r="H217" s="346" t="s">
        <v>1003</v>
      </c>
      <c r="I217" s="346"/>
      <c r="J217" s="346"/>
      <c r="K217" s="361"/>
    </row>
    <row r="218" s="1" customFormat="1" ht="12.75" customHeight="1">
      <c r="B218" s="362"/>
      <c r="C218" s="363"/>
      <c r="D218" s="363"/>
      <c r="E218" s="363"/>
      <c r="F218" s="363"/>
      <c r="G218" s="363"/>
      <c r="H218" s="363"/>
      <c r="I218" s="363"/>
      <c r="J218" s="363"/>
      <c r="K218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LUCINKANB\lucinka</dc:creator>
  <cp:lastModifiedBy>LUCINKANB\lucinka</cp:lastModifiedBy>
  <dcterms:created xsi:type="dcterms:W3CDTF">2022-10-19T11:17:40Z</dcterms:created>
  <dcterms:modified xsi:type="dcterms:W3CDTF">2022-10-19T11:17:52Z</dcterms:modified>
</cp:coreProperties>
</file>